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30　管理係\21 経営比較分析表\令和６年度\"/>
    </mc:Choice>
  </mc:AlternateContent>
  <workbookProtection workbookAlgorithmName="SHA-512" workbookHashValue="z5tZcSfnNqr6SZxRWpldEUQmcHGdm8eVBc40goEc8XUFcWdhr27XRewl2oEItaUAOq9LaM4DsP/41KuEhnXe/w==" workbookSaltValue="3Ai/mVT4EQPPElL+yf2foQ==" workbookSpinCount="100000" lockStructure="1"/>
  <bookViews>
    <workbookView xWindow="0" yWindow="0" windowWidth="28800" windowHeight="1230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<sst xmlns="http://schemas.openxmlformats.org/spreadsheetml/2006/main" count="228" uniqueCount="113">
  <si>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</si>
  <si>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</si>
  <si>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</si>
  <si>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</si>
  <si>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</si>
  <si>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</si>
  <si>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</si>
  <si>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</si>
  <si>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</si>
  <si>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</si>
  <si>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</si>
  <si>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</si>
  <si>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</si>
  <si>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</si>
  <si>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</si>
  <si>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</si>
  <si>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</si>
  <si>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</si>
  <si>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</si>
  <si>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</si>
  <si>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</si>
  <si>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</si>
  <si>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</si>
  <si>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</si>
  <si>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</si>
  <si>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</si>
  <si>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</si>
  <si>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</si>
  <si>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</si>
  <si>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</si>
  <si>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</si>
  <si>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</si>
  <si>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</si>
  <si>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</si>
  <si>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</si>
  <si>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</si>
  <si>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</si>
  <si>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</si>
  <si>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</si>
  <si>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</si>
  <si>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</si>
  <si>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</si>
  <si>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</si>
  <si>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</si>
  <si>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</si>
  <si>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</si>
  <si>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</si>
  <si>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</si>
  <si>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</si>
  <si>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</si>
  <si>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</si>
  <si>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</si>
  <si>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</si>
  <si>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</si>
  <si>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</si>
  <si>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</si>
  <si>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</si>
  <si>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</si>
  <si>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</si>
  <si>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</si>
  <si>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</si>
  <si>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</si>
  <si>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</si>
  <si>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</si>
  <si>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</si>
  <si>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</si>
  <si>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</si>
  <si>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</si>
  <si>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</si>
  <si>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</si>
  <si>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</si>
  <si>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</si>
  <si>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</si>
  <si>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</si>
  <si>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</si>
  <si>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</si>
  <si>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</si>
  <si>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</si>
  <si>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</si>
  <si>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</si>
  <si>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</si>
  <si>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</si>
  <si>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</si>
  <si>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</si>
  <si>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</si>
  <si>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</si>
  <si>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</si>
  <si>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</si>
  <si>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</si>
  <si>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</si>
  <si>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</si>
  <si>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</si>
  <si>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</si>
  <si>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瀬戸市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</si>
  <si>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</si>
  <si>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</si>
  <si>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</si>
  <si>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</si>
  <si>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</si>
  <si>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</si>
  <si>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</si>
  <si>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</si>
  <si>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</si>
  <si>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</si>
  <si>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</si>
  <si>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</si>
  <si>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</si>
  <si>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</si>
  <si>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</si>
  <si>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</si>
  <si>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1.経営の健全性・効率性」の各指標より、⑧有収率に改善の余地があるものの概ね健全な経営ができています。ただし、人口減少や節水機器の普及による給水収益の減少、施設の老朽化に伴う更新費用の増加、物価上昇に伴う費用の増加により、今後もさらに経営状況が厳しくなると見込まれます。そのため、水道料金の見直しや、愛知県が連携を推進する近隣事業体との広域化（事業統合）も含め、徹底した経営の効率化が求められます。
　「2.老朽化の状況」は、類似団体平均と同様に推移しており、年々老朽化が進んでいます。③管路更新率の向上は、老朽化に歯止めをかけるだけでなく、上記の⑧有収率の向上にも繋がるため、水道事業経営戦略（平成30年度策定、令和5年度見直し済）でも経営目標に掲げており、今後も重点的に取り組んでいくものです。
</t>
    <rPh sb="317" eb="318">
      <t>スミ</t>
    </rPh>
    <phoneticPr fontId="4"/>
  </si>
  <si>
    <t>　管路総延長約770kmのうち高級鋳鉄管及び塩ビ管等老朽管は平成13年度末時点で約130㎞ありましたが、現在は約31㎞になっています。
　令和6年度において、③管路更新率は、前年度から繰り越された工事の影響で、前年度比0.49ポイント上昇しています。近年は、毎年40年を経過するダクタイル鋳鉄管（Ａ形）が更新延長を上回る傾向にあるため、②管路経年化率は毎年上昇しています。しかし、ダクタイル鋳鉄管の更新基準年数は一般的に40年以上に設定されていることから、実際の老朽化率はこれほど上昇していないものと判断します。
　①有形固定資産減価償却率は②管路経年化率の増加に伴って、年々増加傾向にあります。</t>
    <rPh sb="87" eb="90">
      <t>ゼンネンド</t>
    </rPh>
    <rPh sb="92" eb="93">
      <t>ク</t>
    </rPh>
    <rPh sb="94" eb="95">
      <t>コ</t>
    </rPh>
    <rPh sb="98" eb="100">
      <t>コウジ</t>
    </rPh>
    <rPh sb="106" eb="108">
      <t>ネンド</t>
    </rPh>
    <rPh sb="117" eb="119">
      <t>ジョウショウ</t>
    </rPh>
    <rPh sb="288" eb="290">
      <t>ゾウカ</t>
    </rPh>
    <phoneticPr fontId="4"/>
  </si>
  <si>
    <t>　①経常収支比率は、給水収益が前年度比でほぼ横ばいであるものの、職員給与費の増加（前年度比約1,942万円増）、漏水件数の増加による修繕費の増加（前年度比約2,902万円増）や県営水道の料金改定による受水費の増加（前年度比約844万円増）が主因となって、前年度比3.43ポイント下降しました。100%以上ではあるものの、下降傾向が続かないよう努める必要があります。
　③流動比率は、年度末時点での現預金が減少したことにより下降しましたが、流動資産の内、95.3%が現預金であり、有事の際に備えた現預金が保有できています。
　④企業債残高対給水収益比率は、新規の借入れをしていないことから、毎期下降しており、類似団体平均と比較して良好な値で推移しています。
　⑤料金回収率は水道基本料金等の減免を実施した影響で大幅に下降していますが、減免分は全額一般会計より補助を受けるため、実質の料金回収率は102.65%となります。
　⑥給水原価は、費用増加により9.05円上昇したものの、類似団体平均よりも良好な値であり、給水に係る費用を抑えられています。
　⑦施設利用率は、類似団体平均よりも良好な値で推移しており、限られた施設を効率的に活用できていると言えます。
　⑧有収率は、令和5年度に実施した、AI衛星画像を使用した漏水分析調査により漏水発見効率が向上したことから、0.6ポイント上昇しました。</t>
    <rPh sb="15" eb="19">
      <t>ゼンネンドヒ</t>
    </rPh>
    <rPh sb="22" eb="23">
      <t>ヨコ</t>
    </rPh>
    <rPh sb="32" eb="34">
      <t>ショクイン</t>
    </rPh>
    <rPh sb="34" eb="36">
      <t>キュウヨ</t>
    </rPh>
    <rPh sb="56" eb="58">
      <t>ロウスイ</t>
    </rPh>
    <rPh sb="58" eb="60">
      <t>ケンスウ</t>
    </rPh>
    <rPh sb="61" eb="63">
      <t>ゾウカ</t>
    </rPh>
    <rPh sb="88" eb="90">
      <t>ケンエイ</t>
    </rPh>
    <rPh sb="90" eb="92">
      <t>スイドウ</t>
    </rPh>
    <rPh sb="93" eb="95">
      <t>リョウキン</t>
    </rPh>
    <rPh sb="95" eb="97">
      <t>カイテイ</t>
    </rPh>
    <rPh sb="100" eb="102">
      <t>ジュスイ</t>
    </rPh>
    <rPh sb="102" eb="103">
      <t>ヒ</t>
    </rPh>
    <rPh sb="139" eb="141">
      <t>カコウ</t>
    </rPh>
    <rPh sb="160" eb="162">
      <t>カコウ</t>
    </rPh>
    <rPh sb="198" eb="201">
      <t>ゲンヨキン</t>
    </rPh>
    <rPh sb="211" eb="213">
      <t>カコウ</t>
    </rPh>
    <rPh sb="296" eb="298">
      <t>カコウ</t>
    </rPh>
    <rPh sb="357" eb="359">
      <t>カコウ</t>
    </rPh>
    <rPh sb="418" eb="420">
      <t>ヒヨウ</t>
    </rPh>
    <rPh sb="420" eb="422">
      <t>ゾウカ</t>
    </rPh>
    <rPh sb="429" eb="430">
      <t>エン</t>
    </rPh>
    <rPh sb="430" eb="432">
      <t>ジョウショウ</t>
    </rPh>
    <rPh sb="541" eb="543">
      <t>ジッシ</t>
    </rPh>
    <rPh sb="566" eb="568">
      <t>ロウスイ</t>
    </rPh>
    <rPh sb="568" eb="570">
      <t>ハッケン</t>
    </rPh>
    <rPh sb="570" eb="572">
      <t>コウリツ</t>
    </rPh>
    <rPh sb="573" eb="575">
      <t>コウジョウ</t>
    </rPh>
    <rPh sb="589" eb="591">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</si>
</sst>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0.67</c:v>
                </c:pt>
                <c:pt idx="1">
                  <c:v>0.57999999999999996</c:v>
                </c:pt>
                <c:pt idx="2">
                  <c:v>0.75</c:v>
                </c:pt>
                <c:pt idx="3">
                  <c:v>0.26</c:v>
                </c:pt>
                <c:pt idx="4">
                  <c:v>0.75</c:v>
                </c:pt>
              </c:numCache>
            </c:numRef>
          </c:val>
          <c:extLst>
            <c:ext xmlns:c16="http://schemas.microsoft.com/office/drawing/2014/chart" uri="{C3380CC4-5D6E-409C-BE32-E72D297353CC}">
              <c16:uniqueId val="{00000000-17B5-464F-85C0-89152AA198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17B5-464F-85C0-89152AA198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85.97</c:v>
                </c:pt>
                <c:pt idx="1">
                  <c:v>81.69</c:v>
                </c:pt>
                <c:pt idx="2">
                  <c:v>82.35</c:v>
                </c:pt>
                <c:pt idx="3">
                  <c:v>81.3</c:v>
                </c:pt>
                <c:pt idx="4">
                  <c:v>80.849999999999994</c:v>
                </c:pt>
              </c:numCache>
            </c:numRef>
          </c:val>
          <c:extLst>
            <c:ext xmlns:c16="http://schemas.microsoft.com/office/drawing/2014/chart" uri="{C3380CC4-5D6E-409C-BE32-E72D297353CC}">
              <c16:uniqueId val="{00000000-CD4F-4F21-B2AE-02D1F56E5A2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CD4F-4F21-B2AE-02D1F56E5A2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87.14</c:v>
                </c:pt>
                <c:pt idx="1">
                  <c:v>89.67</c:v>
                </c:pt>
                <c:pt idx="2">
                  <c:v>87.94</c:v>
                </c:pt>
                <c:pt idx="3">
                  <c:v>88</c:v>
                </c:pt>
                <c:pt idx="4">
                  <c:v>88.6</c:v>
                </c:pt>
              </c:numCache>
            </c:numRef>
          </c:val>
          <c:extLst>
            <c:ext xmlns:c16="http://schemas.microsoft.com/office/drawing/2014/chart" uri="{C3380CC4-5D6E-409C-BE32-E72D297353CC}">
              <c16:uniqueId val="{00000000-95F3-4C49-9FB0-A09D845CF3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95F3-4C49-9FB0-A09D845CF3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117.19</c:v>
                </c:pt>
                <c:pt idx="1">
                  <c:v>117.94</c:v>
                </c:pt>
                <c:pt idx="2">
                  <c:v>113</c:v>
                </c:pt>
                <c:pt idx="3">
                  <c:v>110.06</c:v>
                </c:pt>
                <c:pt idx="4">
                  <c:v>106.63</c:v>
                </c:pt>
              </c:numCache>
            </c:numRef>
          </c:val>
          <c:extLst>
            <c:ext xmlns:c16="http://schemas.microsoft.com/office/drawing/2014/chart" uri="{C3380CC4-5D6E-409C-BE32-E72D297353CC}">
              <c16:uniqueId val="{00000000-C49B-4EA4-AD98-6BD5A277A92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C49B-4EA4-AD98-6BD5A277A92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49.28</c:v>
                </c:pt>
                <c:pt idx="1">
                  <c:v>50.62</c:v>
                </c:pt>
                <c:pt idx="2">
                  <c:v>50.78</c:v>
                </c:pt>
                <c:pt idx="3">
                  <c:v>51.1</c:v>
                </c:pt>
                <c:pt idx="4">
                  <c:v>51.8</c:v>
                </c:pt>
              </c:numCache>
            </c:numRef>
          </c:val>
          <c:extLst>
            <c:ext xmlns:c16="http://schemas.microsoft.com/office/drawing/2014/chart" uri="{C3380CC4-5D6E-409C-BE32-E72D297353CC}">
              <c16:uniqueId val="{00000000-7A9E-4C01-B46B-7D85E132B8B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7A9E-4C01-B46B-7D85E132B8B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12.13</c:v>
                </c:pt>
                <c:pt idx="1">
                  <c:v>14.59</c:v>
                </c:pt>
                <c:pt idx="2">
                  <c:v>14.95</c:v>
                </c:pt>
                <c:pt idx="3">
                  <c:v>16.22</c:v>
                </c:pt>
                <c:pt idx="4">
                  <c:v>16.89</c:v>
                </c:pt>
              </c:numCache>
            </c:numRef>
          </c:val>
          <c:extLst>
            <c:ext xmlns:c16="http://schemas.microsoft.com/office/drawing/2014/chart" uri="{C3380CC4-5D6E-409C-BE32-E72D297353CC}">
              <c16:uniqueId val="{00000000-A839-4369-B86B-B2157DF5CC6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A839-4369-B86B-B2157DF5CC6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66-4C2D-8E89-3D620CBC6C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5366-4C2D-8E89-3D620CBC6C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435.61</c:v>
                </c:pt>
                <c:pt idx="1">
                  <c:v>547.39</c:v>
                </c:pt>
                <c:pt idx="2">
                  <c:v>306.77</c:v>
                </c:pt>
                <c:pt idx="3">
                  <c:v>583.80999999999995</c:v>
                </c:pt>
                <c:pt idx="4">
                  <c:v>561.27</c:v>
                </c:pt>
              </c:numCache>
            </c:numRef>
          </c:val>
          <c:extLst>
            <c:ext xmlns:c16="http://schemas.microsoft.com/office/drawing/2014/chart" uri="{C3380CC4-5D6E-409C-BE32-E72D297353CC}">
              <c16:uniqueId val="{00000000-6ADF-4330-A817-57EE0140B2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6ADF-4330-A817-57EE0140B2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40.85</c:v>
                </c:pt>
                <c:pt idx="1">
                  <c:v>33.6</c:v>
                </c:pt>
                <c:pt idx="2">
                  <c:v>32.85</c:v>
                </c:pt>
                <c:pt idx="3">
                  <c:v>21.94</c:v>
                </c:pt>
                <c:pt idx="4">
                  <c:v>20.7</c:v>
                </c:pt>
              </c:numCache>
            </c:numRef>
          </c:val>
          <c:extLst>
            <c:ext xmlns:c16="http://schemas.microsoft.com/office/drawing/2014/chart" uri="{C3380CC4-5D6E-409C-BE32-E72D297353CC}">
              <c16:uniqueId val="{00000000-008C-48A0-A26C-6E9863B7833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008C-48A0-A26C-6E9863B7833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104.19</c:v>
                </c:pt>
                <c:pt idx="1">
                  <c:v>113.98</c:v>
                </c:pt>
                <c:pt idx="2">
                  <c:v>91.43</c:v>
                </c:pt>
                <c:pt idx="3">
                  <c:v>108.5</c:v>
                </c:pt>
                <c:pt idx="4">
                  <c:v>90.8</c:v>
                </c:pt>
              </c:numCache>
            </c:numRef>
          </c:val>
          <c:extLst>
            <c:ext xmlns:c16="http://schemas.microsoft.com/office/drawing/2014/chart" uri="{C3380CC4-5D6E-409C-BE32-E72D297353CC}">
              <c16:uniqueId val="{00000000-50FC-4942-A1A1-C943B78B01F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50FC-4942-A1A1-C943B78B01F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157.12</c:v>
                </c:pt>
                <c:pt idx="1">
                  <c:v>143.03</c:v>
                </c:pt>
                <c:pt idx="2">
                  <c:v>148.30000000000001</c:v>
                </c:pt>
                <c:pt idx="3">
                  <c:v>150.69</c:v>
                </c:pt>
                <c:pt idx="4">
                  <c:v>159.74</c:v>
                </c:pt>
              </c:numCache>
            </c:numRef>
          </c:val>
          <c:extLst>
            <c:ext xmlns:c16="http://schemas.microsoft.com/office/drawing/2014/chart" uri="{C3380CC4-5D6E-409C-BE32-E72D297353CC}">
              <c16:uniqueId val="{00000000-0750-412E-8A43-0E0B5207200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0750-412E-8A43-0E0B5207200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愛知県　瀬戸市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126274</v>
      </c>
      <c r="AM8" s="44"/>
      <c r="AN8" s="44"/>
      <c r="AO8" s="44"/>
      <c r="AP8" s="44"/>
      <c r="AQ8" s="44"/>
      <c r="AR8" s="44"/>
      <c r="AS8" s="44"/>
      <c r="AT8" s="45">
        <f>データ!$S$6</f>
        <v>111.4</v>
      </c>
      <c r="AU8" s="46"/>
      <c r="AV8" s="46"/>
      <c r="AW8" s="46"/>
      <c r="AX8" s="46"/>
      <c r="AY8" s="46"/>
      <c r="AZ8" s="46"/>
      <c r="BA8" s="46"/>
      <c r="BB8" s="47">
        <f>データ!$T$6</f>
        <v>1133.52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95.15</v>
      </c>
      <c r="J10" s="46"/>
      <c r="K10" s="46"/>
      <c r="L10" s="46"/>
      <c r="M10" s="46"/>
      <c r="N10" s="46"/>
      <c r="O10" s="80"/>
      <c r="P10" s="47">
        <f>データ!$P$6</f>
        <v>99.75</v>
      </c>
      <c r="Q10" s="47"/>
      <c r="R10" s="47"/>
      <c r="S10" s="47"/>
      <c r="T10" s="47"/>
      <c r="U10" s="47"/>
      <c r="V10" s="47"/>
      <c r="W10" s="44">
        <f>データ!$Q$6</f>
        <v>2822</v>
      </c>
      <c r="X10" s="44"/>
      <c r="Y10" s="44"/>
      <c r="Z10" s="44"/>
      <c r="AA10" s="44"/>
      <c r="AB10" s="44"/>
      <c r="AC10" s="44"/>
      <c r="AD10" s="2"/>
      <c r="AE10" s="2"/>
      <c r="AF10" s="2"/>
      <c r="AG10" s="2"/>
      <c r="AH10" s="2"/>
      <c r="AI10" s="2"/>
      <c r="AJ10" s="2"/>
      <c r="AK10" s="2"/>
      <c r="AL10" s="44">
        <f>データ!$U$6</f>
        <v>125472</v>
      </c>
      <c r="AM10" s="44"/>
      <c r="AN10" s="44"/>
      <c r="AO10" s="44"/>
      <c r="AP10" s="44"/>
      <c r="AQ10" s="44"/>
      <c r="AR10" s="44"/>
      <c r="AS10" s="44"/>
      <c r="AT10" s="45">
        <f>データ!$V$6</f>
        <v>65.59</v>
      </c>
      <c r="AU10" s="46"/>
      <c r="AV10" s="46"/>
      <c r="AW10" s="46"/>
      <c r="AX10" s="46"/>
      <c r="AY10" s="46"/>
      <c r="AZ10" s="46"/>
      <c r="BA10" s="46"/>
      <c r="BB10" s="47">
        <f>データ!$W$6</f>
        <v>1912.97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AFdP8DKjxJE04SO5VU3xRCEr5vmDe6L4XOHEupc7DLzp2M+GfxmyEHC0wwqatspmqqORgosozt3PJXmu7N/A==" saltValue="kMngHJmguLpPwMmvCFvF+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232041</v>
      </c>
      <c r="D6" s="20">
        <f t="shared" si="3"/>
        <v>46</v>
      </c>
      <c r="E6" s="20">
        <f t="shared" si="3"/>
        <v>1</v>
      </c>
      <c r="F6" s="20">
        <f t="shared" si="3"/>
        <v>0</v>
      </c>
      <c r="G6" s="20">
        <f t="shared" si="3"/>
        <v>1</v>
      </c>
      <c r="H6" s="20" t="str">
        <f t="shared" si="3"/>
        <v>愛知県　瀬戸市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95.15</v>
      </c>
      <c r="P6" s="21">
        <f t="shared" si="3"/>
        <v>99.75</v>
      </c>
      <c r="Q6" s="21">
        <f t="shared" si="3"/>
        <v>2822</v>
      </c>
      <c r="R6" s="21">
        <f t="shared" si="3"/>
        <v>126274</v>
      </c>
      <c r="S6" s="21">
        <f t="shared" si="3"/>
        <v>111.4</v>
      </c>
      <c r="T6" s="21">
        <f t="shared" si="3"/>
        <v>1133.52</v>
      </c>
      <c r="U6" s="21">
        <f t="shared" si="3"/>
        <v>125472</v>
      </c>
      <c r="V6" s="21">
        <f t="shared" si="3"/>
        <v>65.59</v>
      </c>
      <c r="W6" s="21">
        <f t="shared" si="3"/>
        <v>1912.97</v>
      </c>
      <c r="X6" s="22">
        <f>IF(X7="",NA(),X7)</f>
        <v>117.19</v>
      </c>
      <c r="Y6" s="22">
        <f t="shared" ref="Y6:AG6" si="4">IF(Y7="",NA(),Y7)</f>
        <v>117.94</v>
      </c>
      <c r="Z6" s="22">
        <f t="shared" si="4"/>
        <v>113</v>
      </c>
      <c r="AA6" s="22">
        <f t="shared" si="4"/>
        <v>110.06</v>
      </c>
      <c r="AB6" s="22">
        <f t="shared" si="4"/>
        <v>106.63</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435.61</v>
      </c>
      <c r="AU6" s="22">
        <f t="shared" ref="AU6:BC6" si="6">IF(AU7="",NA(),AU7)</f>
        <v>547.39</v>
      </c>
      <c r="AV6" s="22">
        <f t="shared" si="6"/>
        <v>306.77</v>
      </c>
      <c r="AW6" s="22">
        <f t="shared" si="6"/>
        <v>583.80999999999995</v>
      </c>
      <c r="AX6" s="22">
        <f t="shared" si="6"/>
        <v>561.27</v>
      </c>
      <c r="AY6" s="22">
        <f t="shared" si="6"/>
        <v>360.96</v>
      </c>
      <c r="AZ6" s="22">
        <f t="shared" si="6"/>
        <v>351.29</v>
      </c>
      <c r="BA6" s="22">
        <f t="shared" si="6"/>
        <v>364.24</v>
      </c>
      <c r="BB6" s="22">
        <f t="shared" si="6"/>
        <v>369.82</v>
      </c>
      <c r="BC6" s="22">
        <f t="shared" si="6"/>
        <v>355.75</v>
      </c>
      <c r="BD6" s="21" t="str">
        <f>IF(BD7="","",IF(BD7="-","【-】","【"&amp;SUBSTITUTE(TEXT(BD7,"#,##0.00"),"-","△")&amp;"】"))</f>
        <v>【239.69】</v>
      </c>
      <c r="BE6" s="22">
        <f>IF(BE7="",NA(),BE7)</f>
        <v>40.85</v>
      </c>
      <c r="BF6" s="22">
        <f t="shared" ref="BF6:BN6" si="7">IF(BF7="",NA(),BF7)</f>
        <v>33.6</v>
      </c>
      <c r="BG6" s="22">
        <f t="shared" si="7"/>
        <v>32.85</v>
      </c>
      <c r="BH6" s="22">
        <f t="shared" si="7"/>
        <v>21.94</v>
      </c>
      <c r="BI6" s="22">
        <f t="shared" si="7"/>
        <v>20.7</v>
      </c>
      <c r="BJ6" s="22">
        <f t="shared" si="7"/>
        <v>239.18</v>
      </c>
      <c r="BK6" s="22">
        <f t="shared" si="7"/>
        <v>236.29</v>
      </c>
      <c r="BL6" s="22">
        <f t="shared" si="7"/>
        <v>238.77</v>
      </c>
      <c r="BM6" s="22">
        <f t="shared" si="7"/>
        <v>218.57</v>
      </c>
      <c r="BN6" s="22">
        <f t="shared" si="7"/>
        <v>222.45</v>
      </c>
      <c r="BO6" s="21" t="str">
        <f>IF(BO7="","",IF(BO7="-","【-】","【"&amp;SUBSTITUTE(TEXT(BO7,"#,##0.00"),"-","△")&amp;"】"))</f>
        <v>【264.86】</v>
      </c>
      <c r="BP6" s="22">
        <f>IF(BP7="",NA(),BP7)</f>
        <v>104.19</v>
      </c>
      <c r="BQ6" s="22">
        <f t="shared" ref="BQ6:BY6" si="8">IF(BQ7="",NA(),BQ7)</f>
        <v>113.98</v>
      </c>
      <c r="BR6" s="22">
        <f t="shared" si="8"/>
        <v>91.43</v>
      </c>
      <c r="BS6" s="22">
        <f t="shared" si="8"/>
        <v>108.5</v>
      </c>
      <c r="BT6" s="22">
        <f t="shared" si="8"/>
        <v>90.8</v>
      </c>
      <c r="BU6" s="22">
        <f t="shared" si="8"/>
        <v>101.89</v>
      </c>
      <c r="BV6" s="22">
        <f t="shared" si="8"/>
        <v>104.33</v>
      </c>
      <c r="BW6" s="22">
        <f t="shared" si="8"/>
        <v>98.85</v>
      </c>
      <c r="BX6" s="22">
        <f t="shared" si="8"/>
        <v>101.78</v>
      </c>
      <c r="BY6" s="22">
        <f t="shared" si="8"/>
        <v>100.33</v>
      </c>
      <c r="BZ6" s="21" t="str">
        <f>IF(BZ7="","",IF(BZ7="-","【-】","【"&amp;SUBSTITUTE(TEXT(BZ7,"#,##0.00"),"-","△")&amp;"】"))</f>
        <v>【97.59】</v>
      </c>
      <c r="CA6" s="22">
        <f>IF(CA7="",NA(),CA7)</f>
        <v>157.12</v>
      </c>
      <c r="CB6" s="22">
        <f t="shared" ref="CB6:CJ6" si="9">IF(CB7="",NA(),CB7)</f>
        <v>143.03</v>
      </c>
      <c r="CC6" s="22">
        <f t="shared" si="9"/>
        <v>148.30000000000001</v>
      </c>
      <c r="CD6" s="22">
        <f t="shared" si="9"/>
        <v>150.69</v>
      </c>
      <c r="CE6" s="22">
        <f t="shared" si="9"/>
        <v>159.74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85.97</v>
      </c>
      <c r="CM6" s="22">
        <f t="shared" ref="CM6:CU6" si="10">IF(CM7="",NA(),CM7)</f>
        <v>81.69</v>
      </c>
      <c r="CN6" s="22">
        <f t="shared" si="10"/>
        <v>82.35</v>
      </c>
      <c r="CO6" s="22">
        <f t="shared" si="10"/>
        <v>81.3</v>
      </c>
      <c r="CP6" s="22">
        <f t="shared" si="10"/>
        <v>80.849999999999994</v>
      </c>
      <c r="CQ6" s="22">
        <f t="shared" si="10"/>
        <v>63.23</v>
      </c>
      <c r="CR6" s="22">
        <f t="shared" si="10"/>
        <v>62.59</v>
      </c>
      <c r="CS6" s="22">
        <f t="shared" si="10"/>
        <v>61.81</v>
      </c>
      <c r="CT6" s="22">
        <f t="shared" si="10"/>
        <v>62.35</v>
      </c>
      <c r="CU6" s="22">
        <f t="shared" si="10"/>
        <v>62.69</v>
      </c>
      <c r="CV6" s="21" t="str">
        <f>IF(CV7="","",IF(CV7="-","【-】","【"&amp;SUBSTITUTE(TEXT(CV7,"#,##0.00"),"-","△")&amp;"】"))</f>
        <v>【60.21】</v>
      </c>
      <c r="CW6" s="22">
        <f>IF(CW7="",NA(),CW7)</f>
        <v>87.14</v>
      </c>
      <c r="CX6" s="22">
        <f t="shared" ref="CX6:DF6" si="11">IF(CX7="",NA(),CX7)</f>
        <v>89.67</v>
      </c>
      <c r="CY6" s="22">
        <f t="shared" si="11"/>
        <v>87.94</v>
      </c>
      <c r="CZ6" s="22">
        <f t="shared" si="11"/>
        <v>88</v>
      </c>
      <c r="DA6" s="22">
        <f t="shared" si="11"/>
        <v>88.6</v>
      </c>
      <c r="DB6" s="22">
        <f t="shared" si="11"/>
        <v>89.35</v>
      </c>
      <c r="DC6" s="22">
        <f t="shared" si="11"/>
        <v>89.7</v>
      </c>
      <c r="DD6" s="22">
        <f t="shared" si="11"/>
        <v>89.24</v>
      </c>
      <c r="DE6" s="22">
        <f t="shared" si="11"/>
        <v>88.71</v>
      </c>
      <c r="DF6" s="22">
        <f t="shared" si="11"/>
        <v>88.32</v>
      </c>
      <c r="DG6" s="21" t="str">
        <f>IF(DG7="","",IF(DG7="-","【-】","【"&amp;SUBSTITUTE(TEXT(DG7,"#,##0.00"),"-","△")&amp;"】"))</f>
        <v>【89.21】</v>
      </c>
      <c r="DH6" s="22">
        <f>IF(DH7="",NA(),DH7)</f>
        <v>49.28</v>
      </c>
      <c r="DI6" s="22">
        <f t="shared" ref="DI6:DQ6" si="12">IF(DI7="",NA(),DI7)</f>
        <v>50.62</v>
      </c>
      <c r="DJ6" s="22">
        <f t="shared" si="12"/>
        <v>50.78</v>
      </c>
      <c r="DK6" s="22">
        <f t="shared" si="12"/>
        <v>51.1</v>
      </c>
      <c r="DL6" s="22">
        <f t="shared" si="12"/>
        <v>51.8</v>
      </c>
      <c r="DM6" s="22">
        <f t="shared" si="12"/>
        <v>49.62</v>
      </c>
      <c r="DN6" s="22">
        <f t="shared" si="12"/>
        <v>50.5</v>
      </c>
      <c r="DO6" s="22">
        <f t="shared" si="12"/>
        <v>51.28</v>
      </c>
      <c r="DP6" s="22">
        <f t="shared" si="12"/>
        <v>51.95</v>
      </c>
      <c r="DQ6" s="22">
        <f t="shared" si="12"/>
        <v>52.55</v>
      </c>
      <c r="DR6" s="21" t="str">
        <f>IF(DR7="","",IF(DR7="-","【-】","【"&amp;SUBSTITUTE(TEXT(DR7,"#,##0.00"),"-","△")&amp;"】"))</f>
        <v>【52.41】</v>
      </c>
      <c r="DS6" s="22">
        <f>IF(DS7="",NA(),DS7)</f>
        <v>12.13</v>
      </c>
      <c r="DT6" s="22">
        <f t="shared" ref="DT6:EB6" si="13">IF(DT7="",NA(),DT7)</f>
        <v>14.59</v>
      </c>
      <c r="DU6" s="22">
        <f t="shared" si="13"/>
        <v>14.95</v>
      </c>
      <c r="DV6" s="22">
        <f t="shared" si="13"/>
        <v>16.22</v>
      </c>
      <c r="DW6" s="22">
        <f t="shared" si="13"/>
        <v>16.89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0.67</v>
      </c>
      <c r="EE6" s="22">
        <f t="shared" ref="EE6:EM6" si="14">IF(EE7="",NA(),EE7)</f>
        <v>0.57999999999999996</v>
      </c>
      <c r="EF6" s="22">
        <f t="shared" si="14"/>
        <v>0.75</v>
      </c>
      <c r="EG6" s="22">
        <f t="shared" si="14"/>
        <v>0.26</v>
      </c>
      <c r="EH6" s="22">
        <f t="shared" si="14"/>
        <v>0.75</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232041</v>
      </c>
      <c r="D7" s="24">
        <v>46</v>
      </c>
      <c r="E7" s="24">
        <v>1</v>
      </c>
      <c r="F7" s="24">
        <v>0</v>
      </c>
      <c r="G7" s="24">
        <v>1</v>
      </c>
      <c r="H7" s="24" t="s">
        <v>93</v>
      </c>
      <c r="I7" s="24" t="s">
        <v>94</v>
      </c>
      <c r="J7" s="24" t="s">
        <v>95</v>
      </c>
      <c r="K7" s="24" t="s">
        <v>96</v>
      </c>
      <c r="L7" s="24" t="s">
        <v>97</v>
      </c>
      <c r="M7" s="24" t="s">
        <v>98</v>
      </c>
      <c r="N7" s="25" t="s">
        <v>99</v>
      </c>
      <c r="O7" s="25">
        <v>95.15</v>
      </c>
      <c r="P7" s="25">
        <v>99.75</v>
      </c>
      <c r="Q7" s="25">
        <v>2822</v>
      </c>
      <c r="R7" s="25">
        <v>126274</v>
      </c>
      <c r="S7" s="25">
        <v>111.4</v>
      </c>
      <c r="T7" s="25">
        <v>1133.52</v>
      </c>
      <c r="U7" s="25">
        <v>125472</v>
      </c>
      <c r="V7" s="25">
        <v>65.59</v>
      </c>
      <c r="W7" s="25">
        <v>1912.97</v>
      </c>
      <c r="X7" s="25">
        <v>117.19</v>
      </c>
      <c r="Y7" s="25">
        <v>117.94</v>
      </c>
      <c r="Z7" s="25">
        <v>113</v>
      </c>
      <c r="AA7" s="25">
        <v>110.06</v>
      </c>
      <c r="AB7" s="25">
        <v>106.63</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435.61</v>
      </c>
      <c r="AU7" s="25">
        <v>547.39</v>
      </c>
      <c r="AV7" s="25">
        <v>306.77</v>
      </c>
      <c r="AW7" s="25">
        <v>583.80999999999995</v>
      </c>
      <c r="AX7" s="25">
        <v>561.27</v>
      </c>
      <c r="AY7" s="25">
        <v>360.96</v>
      </c>
      <c r="AZ7" s="25">
        <v>351.29</v>
      </c>
      <c r="BA7" s="25">
        <v>364.24</v>
      </c>
      <c r="BB7" s="25">
        <v>369.82</v>
      </c>
      <c r="BC7" s="25">
        <v>355.75</v>
      </c>
      <c r="BD7" s="25">
        <v>239.69</v>
      </c>
      <c r="BE7" s="25">
        <v>40.85</v>
      </c>
      <c r="BF7" s="25">
        <v>33.6</v>
      </c>
      <c r="BG7" s="25">
        <v>32.85</v>
      </c>
      <c r="BH7" s="25">
        <v>21.94</v>
      </c>
      <c r="BI7" s="25">
        <v>20.7</v>
      </c>
      <c r="BJ7" s="25">
        <v>239.18</v>
      </c>
      <c r="BK7" s="25">
        <v>236.29</v>
      </c>
      <c r="BL7" s="25">
        <v>238.77</v>
      </c>
      <c r="BM7" s="25">
        <v>218.57</v>
      </c>
      <c r="BN7" s="25">
        <v>222.45</v>
      </c>
      <c r="BO7" s="25">
        <v>264.86</v>
      </c>
      <c r="BP7" s="25">
        <v>104.19</v>
      </c>
      <c r="BQ7" s="25">
        <v>113.98</v>
      </c>
      <c r="BR7" s="25">
        <v>91.43</v>
      </c>
      <c r="BS7" s="25">
        <v>108.5</v>
      </c>
      <c r="BT7" s="25">
        <v>90.8</v>
      </c>
      <c r="BU7" s="25">
        <v>101.89</v>
      </c>
      <c r="BV7" s="25">
        <v>104.33</v>
      </c>
      <c r="BW7" s="25">
        <v>98.85</v>
      </c>
      <c r="BX7" s="25">
        <v>101.78</v>
      </c>
      <c r="BY7" s="25">
        <v>100.33</v>
      </c>
      <c r="BZ7" s="25">
        <v>97.59</v>
      </c>
      <c r="CA7" s="25">
        <v>157.12</v>
      </c>
      <c r="CB7" s="25">
        <v>143.03</v>
      </c>
      <c r="CC7" s="25">
        <v>148.30000000000001</v>
      </c>
      <c r="CD7" s="25">
        <v>150.69</v>
      </c>
      <c r="CE7" s="25">
        <v>159.74</v>
      </c>
      <c r="CF7" s="25">
        <v>156.32</v>
      </c>
      <c r="CG7" s="25">
        <v>157.4</v>
      </c>
      <c r="CH7" s="25">
        <v>162.61000000000001</v>
      </c>
      <c r="CI7" s="25">
        <v>163.94</v>
      </c>
      <c r="CJ7" s="25">
        <v>169.31</v>
      </c>
      <c r="CK7" s="25">
        <v>181.66</v>
      </c>
      <c r="CL7" s="25">
        <v>85.97</v>
      </c>
      <c r="CM7" s="25">
        <v>81.69</v>
      </c>
      <c r="CN7" s="25">
        <v>82.35</v>
      </c>
      <c r="CO7" s="25">
        <v>81.3</v>
      </c>
      <c r="CP7" s="25">
        <v>80.849999999999994</v>
      </c>
      <c r="CQ7" s="25">
        <v>63.23</v>
      </c>
      <c r="CR7" s="25">
        <v>62.59</v>
      </c>
      <c r="CS7" s="25">
        <v>61.81</v>
      </c>
      <c r="CT7" s="25">
        <v>62.35</v>
      </c>
      <c r="CU7" s="25">
        <v>62.69</v>
      </c>
      <c r="CV7" s="25">
        <v>60.21</v>
      </c>
      <c r="CW7" s="25">
        <v>87.14</v>
      </c>
      <c r="CX7" s="25">
        <v>89.67</v>
      </c>
      <c r="CY7" s="25">
        <v>87.94</v>
      </c>
      <c r="CZ7" s="25">
        <v>88</v>
      </c>
      <c r="DA7" s="25">
        <v>88.6</v>
      </c>
      <c r="DB7" s="25">
        <v>89.35</v>
      </c>
      <c r="DC7" s="25">
        <v>89.7</v>
      </c>
      <c r="DD7" s="25">
        <v>89.24</v>
      </c>
      <c r="DE7" s="25">
        <v>88.71</v>
      </c>
      <c r="DF7" s="25">
        <v>88.32</v>
      </c>
      <c r="DG7" s="25">
        <v>89.21</v>
      </c>
      <c r="DH7" s="25">
        <v>49.28</v>
      </c>
      <c r="DI7" s="25">
        <v>50.62</v>
      </c>
      <c r="DJ7" s="25">
        <v>50.78</v>
      </c>
      <c r="DK7" s="25">
        <v>51.1</v>
      </c>
      <c r="DL7" s="25">
        <v>51.8</v>
      </c>
      <c r="DM7" s="25">
        <v>49.62</v>
      </c>
      <c r="DN7" s="25">
        <v>50.5</v>
      </c>
      <c r="DO7" s="25">
        <v>51.28</v>
      </c>
      <c r="DP7" s="25">
        <v>51.95</v>
      </c>
      <c r="DQ7" s="25">
        <v>52.55</v>
      </c>
      <c r="DR7" s="25">
        <v>52.41</v>
      </c>
      <c r="DS7" s="25">
        <v>12.13</v>
      </c>
      <c r="DT7" s="25">
        <v>14.59</v>
      </c>
      <c r="DU7" s="25">
        <v>14.95</v>
      </c>
      <c r="DV7" s="25">
        <v>16.22</v>
      </c>
      <c r="DW7" s="25">
        <v>16.89</v>
      </c>
      <c r="DX7" s="25">
        <v>19.510000000000002</v>
      </c>
      <c r="DY7" s="25">
        <v>21.19</v>
      </c>
      <c r="DZ7" s="25">
        <v>22.64</v>
      </c>
      <c r="EA7" s="25">
        <v>24.49</v>
      </c>
      <c r="EB7" s="25">
        <v>25.85</v>
      </c>
      <c r="EC7" s="25">
        <v>26.78</v>
      </c>
      <c r="ED7" s="25">
        <v>0.67</v>
      </c>
      <c r="EE7" s="25">
        <v>0.57999999999999996</v>
      </c>
      <c r="EF7" s="25">
        <v>0.75</v>
      </c>
      <c r="EG7" s="25">
        <v>0.26</v>
      </c>
      <c r="EH7" s="25">
        <v>0.75</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seto</cp:lastModifiedBy>
  <cp:lastPrinted>2026-01-22T05:06:17Z</cp:lastPrinted>
  <dcterms:created xsi:type="dcterms:W3CDTF">2025-12-12T09:18:17Z</dcterms:created>
  <dcterms:modified xsi:type="dcterms:W3CDTF">2026-01-22T06:57:32Z</dcterms:modified>
  <cp:category/>
</cp:coreProperties>
</file>