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5　子ども・若者支援\01 子ども・若者支援活動応援金\03募集案内、HP掲載資料\R8\01 HP掲載用データ\"/>
    </mc:Choice>
  </mc:AlternateContent>
  <bookViews>
    <workbookView xWindow="0" yWindow="0" windowWidth="20496" windowHeight="7536" activeTab="2"/>
  </bookViews>
  <sheets>
    <sheet name="補助シート" sheetId="5" r:id="rId1"/>
    <sheet name="参加者数入力シート" sheetId="1" r:id="rId2"/>
    <sheet name="参加者数集計表" sheetId="2" r:id="rId3"/>
    <sheet name="【記入例】参加者数入力シート " sheetId="3" r:id="rId4"/>
    <sheet name="事業実績調書" sheetId="4" r:id="rId5"/>
  </sheets>
  <definedNames>
    <definedName name="_xlnm.Print_Area" localSheetId="3">'【記入例】参加者数入力シート '!$A$1:$L$38</definedName>
    <definedName name="_xlnm.Print_Area" localSheetId="2">参加者数集計表!$A$1:$Q$20</definedName>
    <definedName name="_xlnm.Print_Area" localSheetId="1">参加者数入力シート!$A$1:$K$157</definedName>
    <definedName name="_xlnm.Print_Area" localSheetId="4">事業実績調書!$A$1:$D$28</definedName>
    <definedName name="_xlnm.Print_Area" localSheetId="0">補助シート!$B$1:$Y$36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2" l="1"/>
  <c r="M18" i="2"/>
  <c r="L18" i="2"/>
  <c r="K18" i="2"/>
  <c r="N17" i="2"/>
  <c r="M17" i="2"/>
  <c r="L17" i="2"/>
  <c r="K17" i="2"/>
  <c r="N16" i="2"/>
  <c r="M16" i="2"/>
  <c r="L16" i="2"/>
  <c r="K16" i="2"/>
  <c r="N15" i="2"/>
  <c r="M15" i="2"/>
  <c r="L15" i="2"/>
  <c r="K15" i="2"/>
  <c r="N14" i="2"/>
  <c r="M14" i="2"/>
  <c r="L14" i="2"/>
  <c r="K14" i="2"/>
  <c r="N13" i="2"/>
  <c r="M13" i="2"/>
  <c r="L13" i="2"/>
  <c r="K13" i="2"/>
  <c r="N12" i="2"/>
  <c r="M12" i="2"/>
  <c r="L12" i="2"/>
  <c r="K12" i="2"/>
  <c r="N11" i="2"/>
  <c r="M11" i="2"/>
  <c r="L11" i="2"/>
  <c r="K11" i="2"/>
  <c r="N10" i="2"/>
  <c r="M10" i="2"/>
  <c r="L10" i="2"/>
  <c r="K10" i="2"/>
  <c r="N9" i="2"/>
  <c r="M9" i="2"/>
  <c r="L9" i="2"/>
  <c r="K9" i="2"/>
  <c r="N8" i="2"/>
  <c r="M8" i="2"/>
  <c r="L8" i="2"/>
  <c r="K8" i="2"/>
  <c r="N7" i="2"/>
  <c r="M7" i="2"/>
  <c r="L7" i="2"/>
  <c r="K7" i="2"/>
  <c r="M19" i="2" l="1"/>
  <c r="K19" i="2"/>
  <c r="N19" i="2"/>
  <c r="L19" i="2"/>
  <c r="Y36" i="5"/>
  <c r="X36" i="5"/>
  <c r="W36" i="5"/>
  <c r="T36" i="5"/>
  <c r="S36" i="5"/>
  <c r="R36" i="5"/>
  <c r="O36" i="5"/>
  <c r="N36" i="5"/>
  <c r="M36" i="5"/>
  <c r="J36" i="5"/>
  <c r="I36" i="5"/>
  <c r="H36" i="5"/>
  <c r="E36" i="5"/>
  <c r="D36" i="5"/>
  <c r="C36" i="5"/>
  <c r="P18" i="2" l="1"/>
  <c r="P17" i="2"/>
  <c r="P16" i="2"/>
  <c r="P15" i="2"/>
  <c r="P14" i="2"/>
  <c r="P13" i="2"/>
  <c r="P12" i="2"/>
  <c r="P11" i="2"/>
  <c r="P10" i="2"/>
  <c r="P9" i="2"/>
  <c r="P8" i="2"/>
  <c r="P7" i="2"/>
  <c r="J18" i="2" l="1"/>
  <c r="I18" i="2"/>
  <c r="H18" i="2"/>
  <c r="J17" i="2"/>
  <c r="I17" i="2"/>
  <c r="H17" i="2"/>
  <c r="J16" i="2"/>
  <c r="I16" i="2"/>
  <c r="H16" i="2"/>
  <c r="J15" i="2"/>
  <c r="I15" i="2"/>
  <c r="H15" i="2"/>
  <c r="J14" i="2"/>
  <c r="I14" i="2"/>
  <c r="H14" i="2"/>
  <c r="J13" i="2"/>
  <c r="I13" i="2"/>
  <c r="H13" i="2"/>
  <c r="J12" i="2"/>
  <c r="I12" i="2"/>
  <c r="H12" i="2"/>
  <c r="J11" i="2"/>
  <c r="I11" i="2"/>
  <c r="H11" i="2"/>
  <c r="J10" i="2"/>
  <c r="I10" i="2"/>
  <c r="H10" i="2"/>
  <c r="J9" i="2"/>
  <c r="I9" i="2"/>
  <c r="H9" i="2"/>
  <c r="J8" i="2"/>
  <c r="I8" i="2"/>
  <c r="H8" i="2"/>
  <c r="J7" i="2"/>
  <c r="I7" i="2"/>
  <c r="H7" i="2"/>
  <c r="F18" i="2"/>
  <c r="F17" i="2"/>
  <c r="F16" i="2"/>
  <c r="F15" i="2"/>
  <c r="F14" i="2"/>
  <c r="F13" i="2"/>
  <c r="F12" i="2"/>
  <c r="F11" i="2"/>
  <c r="F10" i="2"/>
  <c r="F9" i="2"/>
  <c r="F8" i="2"/>
  <c r="F7" i="2"/>
  <c r="E18" i="2"/>
  <c r="E17" i="2"/>
  <c r="E16" i="2"/>
  <c r="E15" i="2"/>
  <c r="E14" i="2"/>
  <c r="E13" i="2"/>
  <c r="E12" i="2"/>
  <c r="E11" i="2"/>
  <c r="E10" i="2"/>
  <c r="E9" i="2"/>
  <c r="E8" i="2"/>
  <c r="E7" i="2"/>
  <c r="D18" i="2"/>
  <c r="D17" i="2"/>
  <c r="D16" i="2"/>
  <c r="D15" i="2"/>
  <c r="D14" i="2"/>
  <c r="D13" i="2"/>
  <c r="D12" i="2"/>
  <c r="D11" i="2"/>
  <c r="D10" i="2"/>
  <c r="D9" i="2"/>
  <c r="D8" i="2"/>
  <c r="D7" i="2"/>
  <c r="O18" i="2"/>
  <c r="O17" i="2"/>
  <c r="O16" i="2"/>
  <c r="O15" i="2"/>
  <c r="O14" i="2"/>
  <c r="O13" i="2"/>
  <c r="O12" i="2"/>
  <c r="O11" i="2"/>
  <c r="O10" i="2"/>
  <c r="O9" i="2"/>
  <c r="O8" i="2"/>
  <c r="O7" i="2"/>
  <c r="G18" i="2"/>
  <c r="G17" i="2"/>
  <c r="G16" i="2"/>
  <c r="G15" i="2"/>
  <c r="G14" i="2"/>
  <c r="G13" i="2"/>
  <c r="G12" i="2"/>
  <c r="G11" i="2"/>
  <c r="G10" i="2"/>
  <c r="G9" i="2"/>
  <c r="G8" i="2"/>
  <c r="G7" i="2"/>
  <c r="C18" i="2"/>
  <c r="C17" i="2"/>
  <c r="C16" i="2"/>
  <c r="C15" i="2"/>
  <c r="C14" i="2"/>
  <c r="C13" i="2"/>
  <c r="C12" i="2"/>
  <c r="C11" i="2"/>
  <c r="C10" i="2"/>
  <c r="C9" i="2"/>
  <c r="C8" i="2"/>
  <c r="C7" i="2"/>
  <c r="O19" i="2" l="1"/>
  <c r="I19" i="2"/>
  <c r="P19" i="2"/>
  <c r="J19" i="2"/>
  <c r="H19" i="2"/>
  <c r="F19" i="2"/>
  <c r="E19" i="2"/>
  <c r="D19" i="2"/>
  <c r="G19" i="2"/>
  <c r="C19" i="2"/>
</calcChain>
</file>

<file path=xl/sharedStrings.xml><?xml version="1.0" encoding="utf-8"?>
<sst xmlns="http://schemas.openxmlformats.org/spreadsheetml/2006/main" count="325" uniqueCount="62">
  <si>
    <t>/</t>
    <phoneticPr fontId="1"/>
  </si>
  <si>
    <t>開催日</t>
    <rPh sb="0" eb="3">
      <t>カイサイビ</t>
    </rPh>
    <phoneticPr fontId="1"/>
  </si>
  <si>
    <t>子ども・若者</t>
    <rPh sb="0" eb="1">
      <t>コ</t>
    </rPh>
    <rPh sb="4" eb="6">
      <t>ワカモノ</t>
    </rPh>
    <phoneticPr fontId="1"/>
  </si>
  <si>
    <t>子ども・若者
（～39歳）</t>
    <rPh sb="0" eb="1">
      <t>コ</t>
    </rPh>
    <rPh sb="4" eb="6">
      <t>ワカモノ</t>
    </rPh>
    <rPh sb="11" eb="12">
      <t>サイ</t>
    </rPh>
    <phoneticPr fontId="1"/>
  </si>
  <si>
    <t>同伴者</t>
    <rPh sb="0" eb="3">
      <t>ドウハンシャ</t>
    </rPh>
    <phoneticPr fontId="1"/>
  </si>
  <si>
    <t>応援金対象</t>
    <rPh sb="0" eb="2">
      <t>オウエン</t>
    </rPh>
    <rPh sb="2" eb="3">
      <t>キン</t>
    </rPh>
    <rPh sb="3" eb="5">
      <t>タイショウ</t>
    </rPh>
    <phoneticPr fontId="1"/>
  </si>
  <si>
    <t>応援金対象外</t>
    <rPh sb="0" eb="2">
      <t>オウエン</t>
    </rPh>
    <rPh sb="2" eb="3">
      <t>キン</t>
    </rPh>
    <rPh sb="3" eb="5">
      <t>タイショウ</t>
    </rPh>
    <rPh sb="5" eb="6">
      <t>ガイ</t>
    </rPh>
    <phoneticPr fontId="1"/>
  </si>
  <si>
    <t>その他</t>
    <rPh sb="2" eb="3">
      <t>タ</t>
    </rPh>
    <phoneticPr fontId="1"/>
  </si>
  <si>
    <t>事業区分</t>
    <rPh sb="0" eb="2">
      <t>ジギョウ</t>
    </rPh>
    <rPh sb="2" eb="4">
      <t>クブン</t>
    </rPh>
    <phoneticPr fontId="1"/>
  </si>
  <si>
    <t>実施回数</t>
    <rPh sb="0" eb="2">
      <t>ジッシ</t>
    </rPh>
    <rPh sb="2" eb="4">
      <t>カイスウ</t>
    </rPh>
    <phoneticPr fontId="1"/>
  </si>
  <si>
    <t>子ども食堂</t>
  </si>
  <si>
    <t>食料支援</t>
  </si>
  <si>
    <t>学習支援</t>
  </si>
  <si>
    <t>団体名</t>
    <rPh sb="0" eb="2">
      <t>ダンタイ</t>
    </rPh>
    <rPh sb="2" eb="3">
      <t>メイ</t>
    </rPh>
    <phoneticPr fontId="1"/>
  </si>
  <si>
    <t>事業名</t>
    <rPh sb="0" eb="2">
      <t>ジギョウ</t>
    </rPh>
    <rPh sb="2" eb="3">
      <t>メイ</t>
    </rPh>
    <phoneticPr fontId="1"/>
  </si>
  <si>
    <t>子ども食堂</t>
    <rPh sb="0" eb="1">
      <t>コ</t>
    </rPh>
    <rPh sb="3" eb="5">
      <t>ショクドウ</t>
    </rPh>
    <phoneticPr fontId="1"/>
  </si>
  <si>
    <t>食料支援</t>
    <rPh sb="0" eb="2">
      <t>ショクリョウ</t>
    </rPh>
    <rPh sb="2" eb="4">
      <t>シエン</t>
    </rPh>
    <phoneticPr fontId="1"/>
  </si>
  <si>
    <t>学習支援</t>
    <rPh sb="0" eb="2">
      <t>ガクシュウ</t>
    </rPh>
    <rPh sb="2" eb="4">
      <t>シエン</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</si>
  <si>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</si>
  <si>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</si>
  <si>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</si>
  <si>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</si>
  <si>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</si>
  <si>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</si>
  <si>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</si>
  <si>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</si>
  <si>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</si>
  <si>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</si>
  <si>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</si>
  <si>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</si>
  <si>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合計</t>
    <rPh sb="0" eb="2">
      <t>ゴウケイ</t>
    </rPh>
    <phoneticPr fontId="1"/>
  </si>
  <si>
    <t>開催事業利用者数集計表</t>
    <rPh sb="0" eb="2">
      <t>カイサイ</t>
    </rPh>
    <rPh sb="2" eb="4">
      <t>ジギョウ</t>
    </rPh>
    <rPh sb="4" eb="7">
      <t>リヨウシャ</t>
    </rPh>
    <rPh sb="7" eb="8">
      <t>スウ</t>
    </rPh>
    <rPh sb="8" eb="11">
      <t>シュウケイヒョウ</t>
    </rPh>
    <phoneticPr fontId="1"/>
  </si>
  <si>
    <t>区分</t>
    <rPh sb="0" eb="2">
      <t>クブン</t>
    </rPh>
    <phoneticPr fontId="1"/>
  </si>
  <si>
    <t>実施月</t>
    <rPh sb="0" eb="2">
      <t>ジッシ</t>
    </rPh>
    <rPh sb="2" eb="3">
      <t>ツキ</t>
    </rPh>
    <phoneticPr fontId="1"/>
  </si>
  <si>
    <t>№</t>
    <phoneticPr fontId="1"/>
  </si>
  <si>
    <t>学習支援利用者数</t>
    <rPh sb="0" eb="2">
      <t>ガクシュウ</t>
    </rPh>
    <rPh sb="2" eb="4">
      <t>シエン</t>
    </rPh>
    <rPh sb="4" eb="7">
      <t>リヨウシャ</t>
    </rPh>
    <rPh sb="7" eb="8">
      <t>スウ</t>
    </rPh>
    <phoneticPr fontId="1"/>
  </si>
  <si>
    <t>応援金対象</t>
    <rPh sb="0" eb="2">
      <t>オウエン</t>
    </rPh>
    <rPh sb="2" eb="3">
      <t>キン</t>
    </rPh>
    <rPh sb="3" eb="5">
      <t>タイショウ</t>
    </rPh>
    <phoneticPr fontId="1"/>
  </si>
  <si>
    <t>団体名</t>
    <rPh sb="0" eb="2">
      <t>ダンタイ</t>
    </rPh>
    <rPh sb="2" eb="3">
      <t>メイ</t>
    </rPh>
    <phoneticPr fontId="1"/>
  </si>
  <si>
    <t>第5号様式（第11条関係）</t>
    <rPh sb="0" eb="1">
      <t>ダイ</t>
    </rPh>
    <rPh sb="2" eb="3">
      <t>ゴウ</t>
    </rPh>
    <rPh sb="3" eb="5">
      <t>ヨウシキ</t>
    </rPh>
    <rPh sb="6" eb="7">
      <t>ダイ</t>
    </rPh>
    <rPh sb="9" eb="10">
      <t>ジョウ</t>
    </rPh>
    <rPh sb="10" eb="12">
      <t>カンケイ</t>
    </rPh>
    <phoneticPr fontId="1"/>
  </si>
  <si>
    <t>事 業 実 績 調 書</t>
    <rPh sb="0" eb="1">
      <t>コト</t>
    </rPh>
    <rPh sb="2" eb="3">
      <t>ゴウ</t>
    </rPh>
    <rPh sb="4" eb="5">
      <t>ジツ</t>
    </rPh>
    <rPh sb="6" eb="7">
      <t>イサオ</t>
    </rPh>
    <rPh sb="8" eb="9">
      <t>チョウ</t>
    </rPh>
    <rPh sb="10" eb="11">
      <t>ショ</t>
    </rPh>
    <phoneticPr fontId="1"/>
  </si>
  <si>
    <t>開催事業の概要</t>
    <rPh sb="0" eb="2">
      <t>カイサイ</t>
    </rPh>
    <rPh sb="2" eb="4">
      <t>ジギョウ</t>
    </rPh>
    <rPh sb="5" eb="7">
      <t>ガイヨウ</t>
    </rPh>
    <phoneticPr fontId="1"/>
  </si>
  <si>
    <t>　</t>
    <phoneticPr fontId="1"/>
  </si>
  <si>
    <r>
      <t xml:space="preserve">事業の実施区分
</t>
    </r>
    <r>
      <rPr>
        <sz val="10"/>
        <color theme="1"/>
        <rFont val="游ゴシック"/>
        <family val="3"/>
        <charset val="128"/>
        <scheme val="minor"/>
      </rPr>
      <t>（該当する区分をチェック）</t>
    </r>
    <rPh sb="0" eb="2">
      <t>ジギョウ</t>
    </rPh>
    <rPh sb="3" eb="5">
      <t>ジッシ</t>
    </rPh>
    <rPh sb="5" eb="7">
      <t>クブン</t>
    </rPh>
    <rPh sb="9" eb="11">
      <t>ガイトウ</t>
    </rPh>
    <rPh sb="13" eb="15">
      <t>クブン</t>
    </rPh>
    <phoneticPr fontId="1"/>
  </si>
  <si>
    <t>　□ 居場所提供事業　□ 子ども食堂　□ 食品・生活必需品等配布事業
　□ 学習支援　□ 体験活動事業　□ 子ども食堂ネットワーク事業</t>
    <rPh sb="3" eb="6">
      <t>イバショ</t>
    </rPh>
    <rPh sb="6" eb="8">
      <t>テイキョウ</t>
    </rPh>
    <rPh sb="8" eb="10">
      <t>ジギョウ</t>
    </rPh>
    <rPh sb="13" eb="14">
      <t>コ</t>
    </rPh>
    <rPh sb="16" eb="18">
      <t>ショクドウ</t>
    </rPh>
    <rPh sb="21" eb="23">
      <t>ショクヒン</t>
    </rPh>
    <rPh sb="24" eb="26">
      <t>セイカツ</t>
    </rPh>
    <rPh sb="26" eb="29">
      <t>ヒツジュヒン</t>
    </rPh>
    <rPh sb="29" eb="30">
      <t>トウ</t>
    </rPh>
    <rPh sb="30" eb="32">
      <t>ハイフ</t>
    </rPh>
    <rPh sb="32" eb="34">
      <t>ジギョウ</t>
    </rPh>
    <rPh sb="38" eb="40">
      <t>ガクシュウ</t>
    </rPh>
    <rPh sb="40" eb="42">
      <t>シエン</t>
    </rPh>
    <rPh sb="45" eb="47">
      <t>タイケン</t>
    </rPh>
    <rPh sb="47" eb="49">
      <t>カツドウ</t>
    </rPh>
    <rPh sb="49" eb="51">
      <t>ジギョウ</t>
    </rPh>
    <rPh sb="54" eb="55">
      <t>コ</t>
    </rPh>
    <rPh sb="57" eb="59">
      <t>ショクドウ</t>
    </rPh>
    <rPh sb="65" eb="67">
      <t>ジギョウ</t>
    </rPh>
    <phoneticPr fontId="1"/>
  </si>
  <si>
    <t>実施場所</t>
    <rPh sb="0" eb="2">
      <t>ジッシ</t>
    </rPh>
    <rPh sb="2" eb="4">
      <t>バショ</t>
    </rPh>
    <phoneticPr fontId="1"/>
  </si>
  <si>
    <r>
      <t xml:space="preserve">事業の実施状況
</t>
    </r>
    <r>
      <rPr>
        <sz val="10"/>
        <color theme="1"/>
        <rFont val="游ゴシック"/>
        <family val="3"/>
        <charset val="128"/>
        <scheme val="minor"/>
      </rPr>
      <t>実施回数、日時、
参加人数や年齢等</t>
    </r>
    <rPh sb="0" eb="2">
      <t>ジギョウ</t>
    </rPh>
    <rPh sb="3" eb="5">
      <t>ジッシ</t>
    </rPh>
    <rPh sb="5" eb="7">
      <t>ジョウキョウ</t>
    </rPh>
    <rPh sb="9" eb="11">
      <t>ジッシ</t>
    </rPh>
    <rPh sb="11" eb="13">
      <t>カイスウ</t>
    </rPh>
    <rPh sb="14" eb="16">
      <t>ニチジ</t>
    </rPh>
    <rPh sb="18" eb="20">
      <t>サンカ</t>
    </rPh>
    <rPh sb="20" eb="22">
      <t>ニンズウ</t>
    </rPh>
    <rPh sb="23" eb="25">
      <t>ネンレイ</t>
    </rPh>
    <rPh sb="25" eb="26">
      <t>トウ</t>
    </rPh>
    <phoneticPr fontId="1"/>
  </si>
  <si>
    <t>子ども・若者の
様子や感想</t>
    <rPh sb="0" eb="1">
      <t>コ</t>
    </rPh>
    <rPh sb="4" eb="6">
      <t>ワカモノ</t>
    </rPh>
    <rPh sb="8" eb="10">
      <t>ヨウス</t>
    </rPh>
    <rPh sb="11" eb="13">
      <t>カンソウ</t>
    </rPh>
    <phoneticPr fontId="1"/>
  </si>
  <si>
    <t>　※ 様子が分かる写真や事業の内容がわかるちらし等を添付してください。</t>
    <rPh sb="3" eb="5">
      <t>ヨウス</t>
    </rPh>
    <rPh sb="6" eb="7">
      <t>ワ</t>
    </rPh>
    <rPh sb="9" eb="11">
      <t>シャシン</t>
    </rPh>
    <rPh sb="12" eb="14">
      <t>ジギョウ</t>
    </rPh>
    <rPh sb="15" eb="17">
      <t>ナイヨウ</t>
    </rPh>
    <rPh sb="24" eb="25">
      <t>トウ</t>
    </rPh>
    <rPh sb="26" eb="28">
      <t>テンプ</t>
    </rPh>
    <phoneticPr fontId="1"/>
  </si>
  <si>
    <t>別紙の通り</t>
    <rPh sb="0" eb="2">
      <t>ベッシ</t>
    </rPh>
    <rPh sb="3" eb="4">
      <t>トオ</t>
    </rPh>
    <phoneticPr fontId="1"/>
  </si>
  <si>
    <t>開催日</t>
    <rPh sb="0" eb="3">
      <t>カイサイビ</t>
    </rPh>
    <phoneticPr fontId="9"/>
  </si>
  <si>
    <t>グループ</t>
    <phoneticPr fontId="9"/>
  </si>
  <si>
    <t>応援金対象</t>
    <rPh sb="0" eb="2">
      <t>オウエン</t>
    </rPh>
    <rPh sb="2" eb="3">
      <t>キン</t>
    </rPh>
    <rPh sb="3" eb="5">
      <t>タイショウ</t>
    </rPh>
    <phoneticPr fontId="9"/>
  </si>
  <si>
    <t>応援金対象外</t>
    <rPh sb="0" eb="2">
      <t>オウエン</t>
    </rPh>
    <rPh sb="2" eb="3">
      <t>キン</t>
    </rPh>
    <rPh sb="3" eb="5">
      <t>タイショウ</t>
    </rPh>
    <rPh sb="5" eb="6">
      <t>ガイ</t>
    </rPh>
    <phoneticPr fontId="9"/>
  </si>
  <si>
    <t>子ども・若者（～39歳）</t>
    <rPh sb="10" eb="11">
      <t>サイ</t>
    </rPh>
    <phoneticPr fontId="9"/>
  </si>
  <si>
    <t>同伴者</t>
    <rPh sb="0" eb="3">
      <t>ドウハンシャ</t>
    </rPh>
    <phoneticPr fontId="9"/>
  </si>
  <si>
    <t>その他</t>
    <rPh sb="2" eb="3">
      <t>タ</t>
    </rPh>
    <phoneticPr fontId="9"/>
  </si>
  <si>
    <t>合計</t>
    <rPh sb="0" eb="2">
      <t>ゴウケイ</t>
    </rPh>
    <phoneticPr fontId="9"/>
  </si>
  <si>
    <t>参加者数一覧表</t>
    <rPh sb="0" eb="3">
      <t>サンカシャ</t>
    </rPh>
    <rPh sb="3" eb="4">
      <t>スウ</t>
    </rPh>
    <rPh sb="4" eb="6">
      <t>イチラン</t>
    </rPh>
    <rPh sb="6" eb="7">
      <t>ヒョウ</t>
    </rPh>
    <phoneticPr fontId="1"/>
  </si>
  <si>
    <t>子ども食堂／食料支援／居場所のみ　利用者数</t>
    <rPh sb="0" eb="1">
      <t>コ</t>
    </rPh>
    <rPh sb="3" eb="5">
      <t>ショクドウ</t>
    </rPh>
    <rPh sb="6" eb="8">
      <t>ショクリョウ</t>
    </rPh>
    <rPh sb="8" eb="10">
      <t>シエン</t>
    </rPh>
    <rPh sb="11" eb="14">
      <t>イバショ</t>
    </rPh>
    <rPh sb="17" eb="19">
      <t>リヨウ</t>
    </rPh>
    <rPh sb="19" eb="20">
      <t>シャ</t>
    </rPh>
    <rPh sb="20" eb="21">
      <t>スウ</t>
    </rPh>
    <phoneticPr fontId="1"/>
  </si>
  <si>
    <t>居場所のみ</t>
  </si>
  <si>
    <t>居場所のみ</t>
    <rPh sb="0" eb="3">
      <t>イバショ</t>
    </rPh>
    <phoneticPr fontId="1"/>
  </si>
  <si>
    <t xml:space="preserve">  月利用者数集計シート（こども食堂/食料支援/居場所のみ/学習支援）</t>
    <rPh sb="2" eb="3">
      <t>ガツ</t>
    </rPh>
    <rPh sb="3" eb="6">
      <t>リヨウシャ</t>
    </rPh>
    <rPh sb="6" eb="7">
      <t>スウ</t>
    </rPh>
    <rPh sb="7" eb="9">
      <t>シュウケイ</t>
    </rPh>
    <rPh sb="16" eb="18">
      <t>ショクドウ</t>
    </rPh>
    <rPh sb="19" eb="21">
      <t>ショクリョウ</t>
    </rPh>
    <rPh sb="21" eb="23">
      <t>シエン</t>
    </rPh>
    <rPh sb="24" eb="27">
      <t>イバショ</t>
    </rPh>
    <rPh sb="30" eb="32">
      <t>ガクシュウ</t>
    </rPh>
    <rPh sb="32" eb="34">
      <t>シエン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</si>
</sst>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
  </numFmts>
  <fonts count="14"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1"/>
      <color theme="1"/>
      <name val="ＭＳ ゴシック"/>
      <family val="3"/>
      <charset val="128"/>
    </font>
    <font>
      <sz val="12"/>
      <color theme="1"/>
      <name val="ＭＳ ゴシック"/>
      <family val="3"/>
      <charset val="128"/>
    </font>
    <font>
      <sz val="14"/>
      <color theme="1"/>
      <name val="游ゴシック"/>
      <family val="2"/>
      <charset val="128"/>
      <scheme val="minor"/>
    </font>
    <font>
      <sz val="10"/>
      <color theme="1"/>
      <name val="游ゴシック"/>
      <family val="3"/>
      <charset val="128"/>
      <scheme val="minor"/>
    </font>
    <font>
      <sz val="16"/>
      <color theme="1"/>
      <name val="游ゴシック"/>
      <family val="2"/>
      <scheme val="minor"/>
    </font>
    <font>
      <sz val="6"/>
      <name val="游ゴシック"/>
      <family val="3"/>
      <charset val="128"/>
      <scheme val="minor"/>
    </font>
    <font>
      <sz val="18"/>
      <color theme="1"/>
      <name val="游ゴシック"/>
      <family val="2"/>
      <scheme val="minor"/>
    </font>
    <font>
      <sz val="12"/>
      <color theme="1"/>
      <name val="游ゴシック"/>
      <family val="2"/>
      <scheme val="minor"/>
    </font>
    <font>
      <sz val="14"/>
      <color theme="1"/>
      <name val="游ゴシック"/>
      <family val="2"/>
      <scheme val="minor"/>
    </font>
    <font>
      <sz val="9"/>
      <color theme="1"/>
      <name val="ＭＳ 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9C6BD"/>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right style="double">
        <color indexed="64"/>
      </right>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top style="medium">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55">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3" fillId="0" borderId="0" xfId="0" applyFont="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2" borderId="7" xfId="0" applyFill="1" applyBorder="1" applyAlignment="1">
      <alignment horizontal="center" vertical="center"/>
    </xf>
    <xf numFmtId="0" fontId="0" fillId="2" borderId="28"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4" borderId="7" xfId="0" applyFill="1" applyBorder="1" applyAlignment="1">
      <alignment horizontal="center" vertical="center"/>
    </xf>
    <xf numFmtId="0" fontId="0" fillId="4" borderId="28"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32" xfId="0"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34" xfId="0" applyFill="1" applyBorder="1" applyAlignment="1">
      <alignment horizontal="center" vertical="center"/>
    </xf>
    <xf numFmtId="0" fontId="0" fillId="2" borderId="32"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4" borderId="41" xfId="0" applyFill="1" applyBorder="1" applyAlignment="1">
      <alignment horizontal="center" vertical="center"/>
    </xf>
    <xf numFmtId="0" fontId="0" fillId="3" borderId="41" xfId="0" applyFill="1" applyBorder="1" applyAlignment="1">
      <alignment horizontal="center" vertical="center"/>
    </xf>
    <xf numFmtId="0" fontId="0" fillId="2" borderId="15" xfId="0" applyFont="1" applyFill="1" applyBorder="1" applyAlignment="1">
      <alignment horizontal="center" vertical="center"/>
    </xf>
    <xf numFmtId="0" fontId="0" fillId="4" borderId="37" xfId="0" applyFill="1" applyBorder="1" applyAlignment="1">
      <alignment horizontal="center" vertical="center"/>
    </xf>
    <xf numFmtId="0" fontId="0" fillId="3" borderId="42" xfId="0" applyFill="1" applyBorder="1" applyAlignment="1">
      <alignment horizontal="center" vertical="center"/>
    </xf>
    <xf numFmtId="0" fontId="0" fillId="3" borderId="38" xfId="0" applyFill="1" applyBorder="1" applyAlignment="1">
      <alignment horizontal="center" vertical="center"/>
    </xf>
    <xf numFmtId="0" fontId="6" fillId="0" borderId="0" xfId="0" applyFont="1" applyAlignment="1">
      <alignment horizontal="center" vertical="center"/>
    </xf>
    <xf numFmtId="0" fontId="5" fillId="0" borderId="8" xfId="0" applyFont="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3" borderId="50" xfId="0" applyFill="1" applyBorder="1" applyAlignment="1">
      <alignment horizontal="center" vertical="center"/>
    </xf>
    <xf numFmtId="0" fontId="4" fillId="0" borderId="8" xfId="0" applyFont="1" applyBorder="1">
      <alignment vertical="center"/>
    </xf>
    <xf numFmtId="0" fontId="4" fillId="3" borderId="3" xfId="0" applyFont="1" applyFill="1" applyBorder="1" applyAlignment="1">
      <alignment horizontal="center" vertical="center"/>
    </xf>
    <xf numFmtId="0" fontId="5" fillId="0" borderId="0" xfId="0" applyFont="1" applyAlignment="1">
      <alignment vertical="center"/>
    </xf>
    <xf numFmtId="0" fontId="4" fillId="3" borderId="3" xfId="0" applyFont="1" applyFill="1" applyBorder="1" applyAlignment="1">
      <alignment horizontal="center" vertical="center" wrapText="1"/>
    </xf>
    <xf numFmtId="0" fontId="4" fillId="0" borderId="3" xfId="0" applyFont="1" applyBorder="1">
      <alignment vertical="center"/>
    </xf>
    <xf numFmtId="0" fontId="4" fillId="2" borderId="6"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46" xfId="0" applyFont="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4" fillId="0" borderId="3" xfId="0" applyFont="1" applyBorder="1" applyAlignment="1">
      <alignment horizontal="right" vertical="center"/>
    </xf>
    <xf numFmtId="0" fontId="4" fillId="0" borderId="8" xfId="0" applyFont="1" applyBorder="1" applyAlignment="1">
      <alignment horizontal="right" vertical="center"/>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0" xfId="0" applyAlignment="1"/>
    <xf numFmtId="0" fontId="10" fillId="0" borderId="0" xfId="0" applyFont="1" applyAlignment="1">
      <alignment horizontal="left"/>
    </xf>
    <xf numFmtId="0" fontId="11" fillId="0" borderId="54" xfId="0" applyFont="1" applyBorder="1" applyAlignment="1">
      <alignment horizontal="center" vertical="center"/>
    </xf>
    <xf numFmtId="0" fontId="11" fillId="0" borderId="57" xfId="0" applyFont="1" applyFill="1" applyBorder="1" applyAlignment="1">
      <alignment horizontal="left" vertical="center"/>
    </xf>
    <xf numFmtId="0" fontId="0" fillId="2" borderId="61" xfId="0" applyFill="1" applyBorder="1" applyAlignment="1">
      <alignment horizontal="center" vertical="center"/>
    </xf>
    <xf numFmtId="0" fontId="0" fillId="2" borderId="62" xfId="0" applyFill="1" applyBorder="1" applyAlignment="1">
      <alignment horizontal="center" vertical="center" wrapText="1"/>
    </xf>
    <xf numFmtId="0" fontId="0" fillId="2" borderId="62" xfId="0" applyFill="1" applyBorder="1" applyAlignment="1">
      <alignment horizontal="center" vertical="center"/>
    </xf>
    <xf numFmtId="0" fontId="0" fillId="2" borderId="47" xfId="0" applyFill="1" applyBorder="1" applyAlignment="1">
      <alignment horizontal="center" vertical="center"/>
    </xf>
    <xf numFmtId="0" fontId="12" fillId="0" borderId="19" xfId="0" applyFont="1" applyBorder="1" applyAlignment="1">
      <alignment horizontal="center" vertical="center"/>
    </xf>
    <xf numFmtId="0" fontId="0" fillId="0" borderId="63" xfId="0" applyBorder="1" applyAlignment="1">
      <alignment horizontal="center" vertical="center"/>
    </xf>
    <xf numFmtId="0" fontId="12" fillId="0" borderId="15" xfId="0" applyFont="1" applyBorder="1" applyAlignment="1">
      <alignment horizontal="center" vertical="center"/>
    </xf>
    <xf numFmtId="0" fontId="0" fillId="0" borderId="16" xfId="0" applyBorder="1" applyAlignment="1">
      <alignment horizontal="center" vertical="center"/>
    </xf>
    <xf numFmtId="0" fontId="12" fillId="0" borderId="64" xfId="0" applyFont="1" applyBorder="1" applyAlignment="1">
      <alignment horizontal="center" vertical="center"/>
    </xf>
    <xf numFmtId="0" fontId="0" fillId="0" borderId="65" xfId="0"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0" fillId="0" borderId="0" xfId="0" applyAlignment="1">
      <alignment horizontal="center"/>
    </xf>
    <xf numFmtId="0" fontId="0" fillId="5" borderId="37" xfId="0" applyFill="1" applyBorder="1" applyAlignment="1">
      <alignment horizontal="center" vertical="center"/>
    </xf>
    <xf numFmtId="0" fontId="0" fillId="5" borderId="7" xfId="0" applyFill="1" applyBorder="1" applyAlignment="1">
      <alignment horizontal="center" vertical="center"/>
    </xf>
    <xf numFmtId="0" fontId="0" fillId="5" borderId="41" xfId="0" applyFill="1" applyBorder="1" applyAlignment="1">
      <alignment horizontal="center" vertical="center"/>
    </xf>
    <xf numFmtId="0" fontId="0" fillId="5" borderId="28" xfId="0" applyFill="1" applyBorder="1" applyAlignment="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3" fillId="0" borderId="0" xfId="0" applyFont="1" applyBorder="1" applyAlignment="1" applyProtection="1">
      <alignment vertical="center"/>
      <protection locked="0"/>
    </xf>
    <xf numFmtId="0" fontId="0" fillId="5" borderId="32" xfId="0" applyFill="1" applyBorder="1" applyAlignment="1">
      <alignment horizontal="center"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177" fontId="0" fillId="0" borderId="19" xfId="0" applyNumberFormat="1" applyBorder="1" applyAlignment="1">
      <alignment horizontal="center" vertical="center"/>
    </xf>
    <xf numFmtId="177" fontId="0" fillId="0" borderId="29" xfId="0" applyNumberFormat="1" applyBorder="1" applyAlignment="1">
      <alignment horizontal="center" vertical="center"/>
    </xf>
    <xf numFmtId="177" fontId="0" fillId="0" borderId="9"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39" xfId="0" applyNumberFormat="1" applyBorder="1" applyAlignment="1">
      <alignment horizontal="center" vertical="center"/>
    </xf>
    <xf numFmtId="177" fontId="0" fillId="0" borderId="48" xfId="0" applyNumberFormat="1" applyBorder="1" applyAlignment="1">
      <alignment horizontal="center" vertical="center"/>
    </xf>
    <xf numFmtId="177" fontId="0" fillId="0" borderId="15" xfId="0" applyNumberFormat="1" applyBorder="1" applyAlignment="1">
      <alignment horizontal="center" vertical="center"/>
    </xf>
    <xf numFmtId="177" fontId="0" fillId="0" borderId="30" xfId="0" applyNumberFormat="1" applyBorder="1" applyAlignment="1">
      <alignment horizontal="center" vertical="center"/>
    </xf>
    <xf numFmtId="177" fontId="0" fillId="0" borderId="3" xfId="0" applyNumberFormat="1" applyBorder="1" applyAlignment="1">
      <alignment horizontal="center" vertical="center"/>
    </xf>
    <xf numFmtId="177" fontId="0" fillId="0" borderId="7" xfId="0" applyNumberFormat="1" applyBorder="1" applyAlignment="1">
      <alignment horizontal="center" vertical="center"/>
    </xf>
    <xf numFmtId="177" fontId="0" fillId="0" borderId="37" xfId="0" applyNumberFormat="1" applyBorder="1" applyAlignment="1">
      <alignment horizontal="center" vertical="center"/>
    </xf>
    <xf numFmtId="177" fontId="0" fillId="0" borderId="46" xfId="0" applyNumberFormat="1" applyBorder="1" applyAlignment="1">
      <alignment horizontal="center" vertical="center"/>
    </xf>
    <xf numFmtId="177" fontId="0" fillId="0" borderId="33" xfId="0" applyNumberFormat="1" applyBorder="1" applyAlignment="1">
      <alignment horizontal="center" vertical="center"/>
    </xf>
    <xf numFmtId="177" fontId="0" fillId="0" borderId="31" xfId="0" applyNumberFormat="1" applyBorder="1" applyAlignment="1">
      <alignment horizontal="center" vertical="center"/>
    </xf>
    <xf numFmtId="177" fontId="0" fillId="0" borderId="12"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40" xfId="0" applyNumberFormat="1" applyBorder="1" applyAlignment="1">
      <alignment horizontal="center" vertical="center"/>
    </xf>
    <xf numFmtId="177" fontId="0" fillId="0" borderId="49" xfId="0" applyNumberForma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6" xfId="0" applyFont="1" applyFill="1" applyBorder="1" applyAlignment="1">
      <alignment horizontal="center" vertical="center"/>
    </xf>
    <xf numFmtId="0" fontId="8" fillId="0" borderId="0" xfId="0" applyFont="1" applyAlignment="1">
      <alignment horizontal="center" vertical="center"/>
    </xf>
    <xf numFmtId="0" fontId="0" fillId="2" borderId="58" xfId="0" applyFill="1" applyBorder="1" applyAlignment="1">
      <alignment horizontal="center" vertical="center"/>
    </xf>
    <xf numFmtId="0" fontId="0" fillId="2" borderId="34" xfId="0" applyFill="1" applyBorder="1" applyAlignment="1">
      <alignment horizontal="center"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176" fontId="11" fillId="0" borderId="55" xfId="0" applyNumberFormat="1" applyFont="1" applyFill="1" applyBorder="1" applyAlignment="1">
      <alignment horizontal="right" vertical="center"/>
    </xf>
    <xf numFmtId="176" fontId="11" fillId="0" borderId="56" xfId="0" applyNumberFormat="1" applyFont="1" applyFill="1" applyBorder="1" applyAlignment="1">
      <alignment horizontal="right" vertical="center"/>
    </xf>
    <xf numFmtId="0" fontId="6" fillId="0" borderId="0" xfId="0" applyFont="1" applyAlignment="1">
      <alignment horizontal="center" vertical="center"/>
    </xf>
    <xf numFmtId="0" fontId="0" fillId="0" borderId="45" xfId="0" applyBorder="1" applyAlignment="1">
      <alignment horizontal="center" vertical="center"/>
    </xf>
    <xf numFmtId="0" fontId="0" fillId="0" borderId="20" xfId="0" applyBorder="1" applyAlignment="1">
      <alignment horizontal="center" vertical="center"/>
    </xf>
    <xf numFmtId="0" fontId="0" fillId="2" borderId="35" xfId="0" applyFill="1" applyBorder="1" applyAlignment="1">
      <alignment horizontal="center" vertical="center"/>
    </xf>
    <xf numFmtId="0" fontId="0" fillId="2" borderId="27" xfId="0" applyFill="1" applyBorder="1" applyAlignment="1">
      <alignment horizontal="center" vertical="center"/>
    </xf>
    <xf numFmtId="0" fontId="0" fillId="2" borderId="36" xfId="0" applyFill="1" applyBorder="1" applyAlignment="1">
      <alignment horizontal="center" vertical="center"/>
    </xf>
    <xf numFmtId="0" fontId="0" fillId="4" borderId="43" xfId="0" applyFill="1" applyBorder="1" applyAlignment="1">
      <alignment horizontal="center" vertical="center"/>
    </xf>
    <xf numFmtId="0" fontId="0" fillId="4" borderId="27" xfId="0" applyFill="1" applyBorder="1" applyAlignment="1">
      <alignment horizontal="center" vertical="center"/>
    </xf>
    <xf numFmtId="0" fontId="0" fillId="4" borderId="36" xfId="0" applyFill="1"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4" borderId="3" xfId="0" applyFill="1" applyBorder="1" applyAlignment="1">
      <alignment horizontal="center" vertical="center"/>
    </xf>
    <xf numFmtId="0" fontId="0" fillId="4" borderId="1" xfId="0" applyFill="1" applyBorder="1" applyAlignment="1">
      <alignment horizontal="center" vertical="center"/>
    </xf>
    <xf numFmtId="0" fontId="0" fillId="5" borderId="43" xfId="0" applyFill="1" applyBorder="1" applyAlignment="1">
      <alignment horizontal="center" vertical="center"/>
    </xf>
    <xf numFmtId="0" fontId="0" fillId="5" borderId="27" xfId="0" applyFill="1" applyBorder="1" applyAlignment="1">
      <alignment horizontal="center" vertical="center"/>
    </xf>
    <xf numFmtId="0" fontId="0" fillId="5" borderId="36" xfId="0" applyFill="1" applyBorder="1" applyAlignment="1">
      <alignment horizontal="center" vertical="center"/>
    </xf>
    <xf numFmtId="0" fontId="0" fillId="5" borderId="3" xfId="0" applyFill="1" applyBorder="1" applyAlignment="1">
      <alignment horizontal="center" vertical="center"/>
    </xf>
    <xf numFmtId="0" fontId="0" fillId="5" borderId="1" xfId="0" applyFill="1" applyBorder="1" applyAlignment="1">
      <alignment horizontal="center" vertical="center"/>
    </xf>
    <xf numFmtId="0" fontId="3" fillId="0" borderId="8" xfId="0" applyFont="1" applyBorder="1" applyAlignment="1" applyProtection="1">
      <alignment horizontal="center" vertical="center"/>
      <protection locked="0"/>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1" xfId="0" applyBorder="1" applyAlignment="1">
      <alignment horizontal="left" vertical="top"/>
    </xf>
    <xf numFmtId="0" fontId="0" fillId="0" borderId="52" xfId="0" applyBorder="1" applyAlignment="1">
      <alignment horizontal="left" vertical="top"/>
    </xf>
    <xf numFmtId="0" fontId="0" fillId="0" borderId="53" xfId="0" applyBorder="1" applyAlignment="1">
      <alignment horizontal="left" vertical="top"/>
    </xf>
  </cellXfs>
  <cellStyles count="1">
    <cellStyle name="標準" xfId="0" builtinId="0"/>
  </cellStyles>
  <dxfs count="1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9C6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428625</xdr:colOff>
      <xdr:row>25</xdr:row>
      <xdr:rowOff>123825</xdr:rowOff>
    </xdr:from>
    <xdr:to>
      <xdr:col>7</xdr:col>
      <xdr:colOff>142874</xdr:colOff>
      <xdr:row>28</xdr:row>
      <xdr:rowOff>76200</xdr:rowOff>
    </xdr:to>
    <xdr:sp macro="" textlink="">
      <xdr:nvSpPr>
        <xdr:cNvPr id="2" name="線吹き出し 2 (枠付き) 1"/>
        <xdr:cNvSpPr/>
      </xdr:nvSpPr>
      <xdr:spPr>
        <a:xfrm>
          <a:off x="914400" y="7038975"/>
          <a:ext cx="2571749" cy="809625"/>
        </a:xfrm>
        <a:prstGeom prst="borderCallout2">
          <a:avLst>
            <a:gd name="adj1" fmla="val 35893"/>
            <a:gd name="adj2" fmla="val -4468"/>
            <a:gd name="adj3" fmla="val 18750"/>
            <a:gd name="adj4" fmla="val -16667"/>
            <a:gd name="adj5" fmla="val -189012"/>
            <a:gd name="adj6" fmla="val 75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事業区分「子ども食堂」「食料支援」「居場所のみ」「学習支援」をリストから選択する。</a:t>
          </a:r>
        </a:p>
      </xdr:txBody>
    </xdr:sp>
    <xdr:clientData/>
  </xdr:twoCellAnchor>
  <xdr:twoCellAnchor>
    <xdr:from>
      <xdr:col>6</xdr:col>
      <xdr:colOff>66675</xdr:colOff>
      <xdr:row>21</xdr:row>
      <xdr:rowOff>228600</xdr:rowOff>
    </xdr:from>
    <xdr:to>
      <xdr:col>9</xdr:col>
      <xdr:colOff>390525</xdr:colOff>
      <xdr:row>24</xdr:row>
      <xdr:rowOff>180975</xdr:rowOff>
    </xdr:to>
    <xdr:sp macro="" textlink="">
      <xdr:nvSpPr>
        <xdr:cNvPr id="3" name="線吹き出し 2 (枠付き) 2"/>
        <xdr:cNvSpPr/>
      </xdr:nvSpPr>
      <xdr:spPr>
        <a:xfrm>
          <a:off x="2352675" y="6000750"/>
          <a:ext cx="3009900" cy="809625"/>
        </a:xfrm>
        <a:prstGeom prst="borderCallout2">
          <a:avLst>
            <a:gd name="adj1" fmla="val 18750"/>
            <a:gd name="adj2" fmla="val -8333"/>
            <a:gd name="adj3" fmla="val 18750"/>
            <a:gd name="adj4" fmla="val -16667"/>
            <a:gd name="adj5" fmla="val -72070"/>
            <a:gd name="adj6" fmla="val 2883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「子ども食堂」「食料支援」「居場所のみ」については、開催日ごとに、３種類に分けて利用者数を入力する。</a:t>
          </a:r>
        </a:p>
      </xdr:txBody>
    </xdr:sp>
    <xdr:clientData/>
  </xdr:twoCellAnchor>
  <xdr:twoCellAnchor>
    <xdr:from>
      <xdr:col>8</xdr:col>
      <xdr:colOff>123826</xdr:colOff>
      <xdr:row>25</xdr:row>
      <xdr:rowOff>104775</xdr:rowOff>
    </xdr:from>
    <xdr:to>
      <xdr:col>11</xdr:col>
      <xdr:colOff>1</xdr:colOff>
      <xdr:row>28</xdr:row>
      <xdr:rowOff>66674</xdr:rowOff>
    </xdr:to>
    <xdr:sp macro="" textlink="">
      <xdr:nvSpPr>
        <xdr:cNvPr id="4" name="線吹き出し 1 (枠付き) 3"/>
        <xdr:cNvSpPr/>
      </xdr:nvSpPr>
      <xdr:spPr>
        <a:xfrm>
          <a:off x="4038601" y="7019925"/>
          <a:ext cx="2476500" cy="819149"/>
        </a:xfrm>
        <a:prstGeom prst="borderCallout1">
          <a:avLst>
            <a:gd name="adj1" fmla="val -4107"/>
            <a:gd name="adj2" fmla="val 47756"/>
            <a:gd name="adj3" fmla="val -249445"/>
            <a:gd name="adj4" fmla="val 5879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「学習支援」については、この列のセルに開催日ごとに、利用者数を入力する。</a:t>
          </a:r>
        </a:p>
      </xdr:txBody>
    </xdr:sp>
    <xdr:clientData/>
  </xdr:twoCellAnchor>
  <xdr:twoCellAnchor>
    <xdr:from>
      <xdr:col>2</xdr:col>
      <xdr:colOff>504825</xdr:colOff>
      <xdr:row>30</xdr:row>
      <xdr:rowOff>180975</xdr:rowOff>
    </xdr:from>
    <xdr:to>
      <xdr:col>9</xdr:col>
      <xdr:colOff>1104900</xdr:colOff>
      <xdr:row>35</xdr:row>
      <xdr:rowOff>152400</xdr:rowOff>
    </xdr:to>
    <xdr:sp macro="" textlink="">
      <xdr:nvSpPr>
        <xdr:cNvPr id="5" name="角丸四角形 4"/>
        <xdr:cNvSpPr/>
      </xdr:nvSpPr>
      <xdr:spPr>
        <a:xfrm>
          <a:off x="990600" y="8524875"/>
          <a:ext cx="5086350" cy="1400175"/>
        </a:xfrm>
        <a:prstGeom prst="roundRect">
          <a:avLst>
            <a:gd name="adj" fmla="val 11225"/>
          </a:avLst>
        </a:prstGeom>
        <a:solidFill>
          <a:schemeClr val="bg1"/>
        </a:solidFill>
        <a:ln w="190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実施した事業について、利用者数を開催日ごとに入力します。</a:t>
          </a:r>
          <a:endParaRPr kumimoji="1" lang="en-US" altLang="ja-JP" sz="1100">
            <a:solidFill>
              <a:schemeClr val="tx1"/>
            </a:solidFill>
          </a:endParaRPr>
        </a:p>
        <a:p>
          <a:pPr algn="l"/>
          <a:r>
            <a:rPr kumimoji="1" lang="ja-JP" altLang="en-US" sz="1100">
              <a:solidFill>
                <a:schemeClr val="tx1"/>
              </a:solidFill>
            </a:rPr>
            <a:t>このシートに入力すると、「利用者数集計表」シートに、</a:t>
          </a:r>
          <a:r>
            <a:rPr kumimoji="1" lang="ja-JP" altLang="en-US" sz="1100" b="0" i="0" u="none" strike="noStrike" kern="0" cap="none" spc="0" normalizeH="0" baseline="0" noProof="0">
              <a:ln>
                <a:noFill/>
              </a:ln>
              <a:solidFill>
                <a:prstClr val="black"/>
              </a:solidFill>
              <a:effectLst/>
              <a:uLnTx/>
              <a:uFillTx/>
              <a:latin typeface="+mn-lt"/>
              <a:ea typeface="+mn-ea"/>
              <a:cs typeface="+mn-cs"/>
            </a:rPr>
            <a:t>年間の利用者数が、</a:t>
          </a:r>
          <a:r>
            <a:rPr kumimoji="1" lang="ja-JP" altLang="en-US" sz="1100">
              <a:solidFill>
                <a:schemeClr val="tx1"/>
              </a:solidFill>
            </a:rPr>
            <a:t>事業別、月別に自動計算され集計されます。</a:t>
          </a:r>
          <a:endParaRPr kumimoji="1" lang="en-US" altLang="ja-JP" sz="1100">
            <a:solidFill>
              <a:schemeClr val="tx1"/>
            </a:solidFill>
          </a:endParaRPr>
        </a:p>
        <a:p>
          <a:pPr algn="l"/>
          <a:r>
            <a:rPr kumimoji="1" lang="ja-JP" altLang="en-US" sz="1100">
              <a:solidFill>
                <a:schemeClr val="tx1"/>
              </a:solidFill>
            </a:rPr>
            <a:t>なお、開催日順の入力を原則としますが、日にちが前後しても、集計には支障ありません。そのままでかまいません。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99681</xdr:colOff>
      <xdr:row>9</xdr:row>
      <xdr:rowOff>33227</xdr:rowOff>
    </xdr:from>
    <xdr:to>
      <xdr:col>2</xdr:col>
      <xdr:colOff>387646</xdr:colOff>
      <xdr:row>9</xdr:row>
      <xdr:rowOff>321193</xdr:rowOff>
    </xdr:to>
    <xdr:sp macro="" textlink="">
      <xdr:nvSpPr>
        <xdr:cNvPr id="4" name="テキスト ボックス 3"/>
        <xdr:cNvSpPr txBox="1"/>
      </xdr:nvSpPr>
      <xdr:spPr>
        <a:xfrm>
          <a:off x="2118981" y="2671652"/>
          <a:ext cx="287965" cy="287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レ</a:t>
          </a:r>
        </a:p>
      </xdr:txBody>
    </xdr:sp>
    <xdr:clientData/>
  </xdr:twoCellAnchor>
  <xdr:twoCellAnchor>
    <xdr:from>
      <xdr:col>2</xdr:col>
      <xdr:colOff>99681</xdr:colOff>
      <xdr:row>9</xdr:row>
      <xdr:rowOff>33227</xdr:rowOff>
    </xdr:from>
    <xdr:to>
      <xdr:col>2</xdr:col>
      <xdr:colOff>387646</xdr:colOff>
      <xdr:row>9</xdr:row>
      <xdr:rowOff>321193</xdr:rowOff>
    </xdr:to>
    <xdr:sp macro="" textlink="">
      <xdr:nvSpPr>
        <xdr:cNvPr id="6" name="テキスト ボックス 5"/>
        <xdr:cNvSpPr txBox="1"/>
      </xdr:nvSpPr>
      <xdr:spPr>
        <a:xfrm>
          <a:off x="2118981" y="2671652"/>
          <a:ext cx="287965" cy="287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レ</a:t>
          </a:r>
        </a:p>
      </xdr:txBody>
    </xdr:sp>
    <xdr:clientData/>
  </xdr:twoCellAnchor>
  <xdr:twoCellAnchor>
    <xdr:from>
      <xdr:col>2</xdr:col>
      <xdr:colOff>1668780</xdr:colOff>
      <xdr:row>14</xdr:row>
      <xdr:rowOff>247649</xdr:rowOff>
    </xdr:from>
    <xdr:to>
      <xdr:col>2</xdr:col>
      <xdr:colOff>3143249</xdr:colOff>
      <xdr:row>16</xdr:row>
      <xdr:rowOff>266700</xdr:rowOff>
    </xdr:to>
    <xdr:sp macro="" textlink="">
      <xdr:nvSpPr>
        <xdr:cNvPr id="2" name="楕円 1"/>
        <xdr:cNvSpPr/>
      </xdr:nvSpPr>
      <xdr:spPr>
        <a:xfrm flipV="1">
          <a:off x="3688080" y="5486399"/>
          <a:ext cx="1474469" cy="990601"/>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36"/>
  <sheetViews>
    <sheetView workbookViewId="0">
      <selection activeCell="C6" sqref="C6"/>
    </sheetView>
  </sheetViews>
  <sheetFormatPr defaultColWidth="9" defaultRowHeight="18" x14ac:dyDescent="0.45"/>
  <cols>
    <col min="1" max="1" width="1.8984375" style="61" customWidth="1"/>
    <col min="2" max="2" width="9" style="78" bestFit="1" customWidth="1"/>
    <col min="3" max="5" width="12.69921875" style="61" customWidth="1"/>
    <col min="6" max="6" width="2.5" style="61" customWidth="1"/>
    <col min="7" max="7" width="9" style="61" bestFit="1" customWidth="1"/>
    <col min="8" max="10" width="12.69921875" style="61" customWidth="1"/>
    <col min="11" max="11" width="2.5" style="61" customWidth="1"/>
    <col min="12" max="12" width="9" style="61" bestFit="1" customWidth="1"/>
    <col min="13" max="15" width="12.69921875" style="61" customWidth="1"/>
    <col min="16" max="16" width="2.5" style="61" customWidth="1"/>
    <col min="17" max="17" width="9" style="61" bestFit="1" customWidth="1"/>
    <col min="18" max="20" width="12.69921875" style="61" customWidth="1"/>
    <col min="21" max="21" width="2.5" style="61" customWidth="1"/>
    <col min="22" max="22" width="9" style="61" bestFit="1" customWidth="1"/>
    <col min="23" max="25" width="12.69921875" style="61" customWidth="1"/>
    <col min="26" max="16384" width="9" style="61"/>
  </cols>
  <sheetData>
    <row r="1" spans="2:25" ht="26.25" customHeight="1" x14ac:dyDescent="0.45">
      <c r="B1" s="115" t="s">
        <v>61</v>
      </c>
      <c r="C1" s="115"/>
      <c r="D1" s="115"/>
      <c r="E1" s="115"/>
      <c r="F1" s="115"/>
      <c r="G1" s="115"/>
      <c r="H1" s="115"/>
      <c r="I1" s="115"/>
      <c r="J1" s="115"/>
    </row>
    <row r="2" spans="2:25" ht="7.5" customHeight="1" thickBot="1" x14ac:dyDescent="0.75">
      <c r="B2" s="62"/>
    </row>
    <row r="3" spans="2:25" ht="32.25" customHeight="1" thickBot="1" x14ac:dyDescent="0.5">
      <c r="B3" s="63" t="s">
        <v>49</v>
      </c>
      <c r="C3" s="120"/>
      <c r="D3" s="121"/>
      <c r="E3" s="64"/>
      <c r="G3" s="63" t="s">
        <v>49</v>
      </c>
      <c r="H3" s="120"/>
      <c r="I3" s="121"/>
      <c r="J3" s="64"/>
      <c r="L3" s="63" t="s">
        <v>49</v>
      </c>
      <c r="M3" s="120"/>
      <c r="N3" s="121"/>
      <c r="O3" s="64"/>
      <c r="Q3" s="63" t="s">
        <v>49</v>
      </c>
      <c r="R3" s="120"/>
      <c r="S3" s="121"/>
      <c r="T3" s="64"/>
      <c r="V3" s="63" t="s">
        <v>49</v>
      </c>
      <c r="W3" s="120"/>
      <c r="X3" s="121"/>
      <c r="Y3" s="64"/>
    </row>
    <row r="4" spans="2:25" ht="22.5" customHeight="1" x14ac:dyDescent="0.45">
      <c r="B4" s="116" t="s">
        <v>50</v>
      </c>
      <c r="C4" s="118" t="s">
        <v>51</v>
      </c>
      <c r="D4" s="119"/>
      <c r="E4" s="65" t="s">
        <v>52</v>
      </c>
      <c r="G4" s="116" t="s">
        <v>50</v>
      </c>
      <c r="H4" s="118" t="s">
        <v>51</v>
      </c>
      <c r="I4" s="119"/>
      <c r="J4" s="65" t="s">
        <v>52</v>
      </c>
      <c r="L4" s="116" t="s">
        <v>50</v>
      </c>
      <c r="M4" s="118" t="s">
        <v>51</v>
      </c>
      <c r="N4" s="119"/>
      <c r="O4" s="65" t="s">
        <v>52</v>
      </c>
      <c r="Q4" s="116" t="s">
        <v>50</v>
      </c>
      <c r="R4" s="118" t="s">
        <v>51</v>
      </c>
      <c r="S4" s="119"/>
      <c r="T4" s="65" t="s">
        <v>52</v>
      </c>
      <c r="V4" s="116" t="s">
        <v>50</v>
      </c>
      <c r="W4" s="118" t="s">
        <v>51</v>
      </c>
      <c r="X4" s="119"/>
      <c r="Y4" s="65" t="s">
        <v>52</v>
      </c>
    </row>
    <row r="5" spans="2:25" ht="36.6" thickBot="1" x14ac:dyDescent="0.5">
      <c r="B5" s="117"/>
      <c r="C5" s="66" t="s">
        <v>53</v>
      </c>
      <c r="D5" s="67" t="s">
        <v>54</v>
      </c>
      <c r="E5" s="68" t="s">
        <v>55</v>
      </c>
      <c r="G5" s="117"/>
      <c r="H5" s="66" t="s">
        <v>53</v>
      </c>
      <c r="I5" s="67" t="s">
        <v>54</v>
      </c>
      <c r="J5" s="68" t="s">
        <v>55</v>
      </c>
      <c r="L5" s="117"/>
      <c r="M5" s="66" t="s">
        <v>53</v>
      </c>
      <c r="N5" s="67" t="s">
        <v>54</v>
      </c>
      <c r="O5" s="68" t="s">
        <v>55</v>
      </c>
      <c r="Q5" s="117"/>
      <c r="R5" s="66" t="s">
        <v>53</v>
      </c>
      <c r="S5" s="67" t="s">
        <v>54</v>
      </c>
      <c r="T5" s="68" t="s">
        <v>55</v>
      </c>
      <c r="V5" s="117"/>
      <c r="W5" s="66" t="s">
        <v>53</v>
      </c>
      <c r="X5" s="67" t="s">
        <v>54</v>
      </c>
      <c r="Y5" s="68" t="s">
        <v>55</v>
      </c>
    </row>
    <row r="6" spans="2:25" s="1" customFormat="1" ht="29.25" customHeight="1" x14ac:dyDescent="0.45">
      <c r="B6" s="69">
        <v>1</v>
      </c>
      <c r="C6" s="60"/>
      <c r="D6" s="60"/>
      <c r="E6" s="70"/>
      <c r="G6" s="69">
        <v>1</v>
      </c>
      <c r="H6" s="60"/>
      <c r="I6" s="60"/>
      <c r="J6" s="70"/>
      <c r="L6" s="69">
        <v>1</v>
      </c>
      <c r="M6" s="60"/>
      <c r="N6" s="60"/>
      <c r="O6" s="70"/>
      <c r="Q6" s="69">
        <v>1</v>
      </c>
      <c r="R6" s="60"/>
      <c r="S6" s="60"/>
      <c r="T6" s="70"/>
      <c r="V6" s="69">
        <v>1</v>
      </c>
      <c r="W6" s="60"/>
      <c r="X6" s="60"/>
      <c r="Y6" s="70"/>
    </row>
    <row r="7" spans="2:25" s="1" customFormat="1" ht="29.25" customHeight="1" x14ac:dyDescent="0.45">
      <c r="B7" s="71">
        <v>2</v>
      </c>
      <c r="C7" s="53"/>
      <c r="D7" s="53"/>
      <c r="E7" s="72"/>
      <c r="G7" s="71">
        <v>2</v>
      </c>
      <c r="H7" s="53"/>
      <c r="I7" s="53"/>
      <c r="J7" s="72"/>
      <c r="L7" s="71">
        <v>2</v>
      </c>
      <c r="M7" s="53"/>
      <c r="N7" s="53"/>
      <c r="O7" s="72"/>
      <c r="Q7" s="71">
        <v>2</v>
      </c>
      <c r="R7" s="53"/>
      <c r="S7" s="53"/>
      <c r="T7" s="72"/>
      <c r="V7" s="71">
        <v>2</v>
      </c>
      <c r="W7" s="53"/>
      <c r="X7" s="53"/>
      <c r="Y7" s="72"/>
    </row>
    <row r="8" spans="2:25" s="1" customFormat="1" ht="29.25" customHeight="1" x14ac:dyDescent="0.45">
      <c r="B8" s="71">
        <v>3</v>
      </c>
      <c r="C8" s="53"/>
      <c r="D8" s="53"/>
      <c r="E8" s="72"/>
      <c r="G8" s="71">
        <v>3</v>
      </c>
      <c r="H8" s="53"/>
      <c r="I8" s="53"/>
      <c r="J8" s="72"/>
      <c r="L8" s="71">
        <v>3</v>
      </c>
      <c r="M8" s="53"/>
      <c r="N8" s="53"/>
      <c r="O8" s="72"/>
      <c r="Q8" s="71">
        <v>3</v>
      </c>
      <c r="R8" s="53"/>
      <c r="S8" s="53"/>
      <c r="T8" s="72"/>
      <c r="V8" s="71">
        <v>3</v>
      </c>
      <c r="W8" s="53"/>
      <c r="X8" s="53"/>
      <c r="Y8" s="72"/>
    </row>
    <row r="9" spans="2:25" s="1" customFormat="1" ht="29.25" customHeight="1" x14ac:dyDescent="0.45">
      <c r="B9" s="71">
        <v>4</v>
      </c>
      <c r="C9" s="53"/>
      <c r="D9" s="53"/>
      <c r="E9" s="72"/>
      <c r="G9" s="71">
        <v>4</v>
      </c>
      <c r="H9" s="53"/>
      <c r="I9" s="53"/>
      <c r="J9" s="72"/>
      <c r="L9" s="71">
        <v>4</v>
      </c>
      <c r="M9" s="53"/>
      <c r="N9" s="53"/>
      <c r="O9" s="72"/>
      <c r="Q9" s="71">
        <v>4</v>
      </c>
      <c r="R9" s="53"/>
      <c r="S9" s="53"/>
      <c r="T9" s="72"/>
      <c r="V9" s="71">
        <v>4</v>
      </c>
      <c r="W9" s="53"/>
      <c r="X9" s="53"/>
      <c r="Y9" s="72"/>
    </row>
    <row r="10" spans="2:25" s="1" customFormat="1" ht="29.25" customHeight="1" x14ac:dyDescent="0.45">
      <c r="B10" s="71">
        <v>5</v>
      </c>
      <c r="C10" s="53"/>
      <c r="D10" s="53"/>
      <c r="E10" s="72"/>
      <c r="G10" s="71">
        <v>5</v>
      </c>
      <c r="H10" s="53"/>
      <c r="I10" s="53"/>
      <c r="J10" s="72"/>
      <c r="L10" s="71">
        <v>5</v>
      </c>
      <c r="M10" s="53"/>
      <c r="N10" s="53"/>
      <c r="O10" s="72"/>
      <c r="Q10" s="71">
        <v>5</v>
      </c>
      <c r="R10" s="53"/>
      <c r="S10" s="53"/>
      <c r="T10" s="72"/>
      <c r="V10" s="71">
        <v>5</v>
      </c>
      <c r="W10" s="53"/>
      <c r="X10" s="53"/>
      <c r="Y10" s="72"/>
    </row>
    <row r="11" spans="2:25" s="1" customFormat="1" ht="29.25" customHeight="1" x14ac:dyDescent="0.45">
      <c r="B11" s="71">
        <v>6</v>
      </c>
      <c r="C11" s="53"/>
      <c r="D11" s="53"/>
      <c r="E11" s="72"/>
      <c r="G11" s="71">
        <v>6</v>
      </c>
      <c r="H11" s="53"/>
      <c r="I11" s="53"/>
      <c r="J11" s="72"/>
      <c r="L11" s="71">
        <v>6</v>
      </c>
      <c r="M11" s="53"/>
      <c r="N11" s="53"/>
      <c r="O11" s="72"/>
      <c r="Q11" s="71">
        <v>6</v>
      </c>
      <c r="R11" s="53"/>
      <c r="S11" s="53"/>
      <c r="T11" s="72"/>
      <c r="V11" s="71">
        <v>6</v>
      </c>
      <c r="W11" s="53"/>
      <c r="X11" s="53"/>
      <c r="Y11" s="72"/>
    </row>
    <row r="12" spans="2:25" s="1" customFormat="1" ht="29.25" customHeight="1" x14ac:dyDescent="0.45">
      <c r="B12" s="71">
        <v>7</v>
      </c>
      <c r="C12" s="53"/>
      <c r="D12" s="53"/>
      <c r="E12" s="72"/>
      <c r="G12" s="71">
        <v>7</v>
      </c>
      <c r="H12" s="53"/>
      <c r="I12" s="53"/>
      <c r="J12" s="72"/>
      <c r="L12" s="71">
        <v>7</v>
      </c>
      <c r="M12" s="53"/>
      <c r="N12" s="53"/>
      <c r="O12" s="72"/>
      <c r="Q12" s="71">
        <v>7</v>
      </c>
      <c r="R12" s="53"/>
      <c r="S12" s="53"/>
      <c r="T12" s="72"/>
      <c r="V12" s="71">
        <v>7</v>
      </c>
      <c r="W12" s="53"/>
      <c r="X12" s="53"/>
      <c r="Y12" s="72"/>
    </row>
    <row r="13" spans="2:25" s="1" customFormat="1" ht="29.25" customHeight="1" x14ac:dyDescent="0.45">
      <c r="B13" s="71">
        <v>8</v>
      </c>
      <c r="C13" s="53"/>
      <c r="D13" s="53"/>
      <c r="E13" s="72"/>
      <c r="G13" s="71">
        <v>8</v>
      </c>
      <c r="H13" s="53"/>
      <c r="I13" s="53"/>
      <c r="J13" s="72"/>
      <c r="L13" s="71">
        <v>8</v>
      </c>
      <c r="M13" s="53"/>
      <c r="N13" s="53"/>
      <c r="O13" s="72"/>
      <c r="Q13" s="71">
        <v>8</v>
      </c>
      <c r="R13" s="53"/>
      <c r="S13" s="53"/>
      <c r="T13" s="72"/>
      <c r="V13" s="71">
        <v>8</v>
      </c>
      <c r="W13" s="53"/>
      <c r="X13" s="53"/>
      <c r="Y13" s="72"/>
    </row>
    <row r="14" spans="2:25" s="1" customFormat="1" ht="29.25" customHeight="1" x14ac:dyDescent="0.45">
      <c r="B14" s="71">
        <v>9</v>
      </c>
      <c r="C14" s="53"/>
      <c r="D14" s="53"/>
      <c r="E14" s="72"/>
      <c r="G14" s="71">
        <v>9</v>
      </c>
      <c r="H14" s="53"/>
      <c r="I14" s="53"/>
      <c r="J14" s="72"/>
      <c r="L14" s="71">
        <v>9</v>
      </c>
      <c r="M14" s="53"/>
      <c r="N14" s="53"/>
      <c r="O14" s="72"/>
      <c r="Q14" s="71">
        <v>9</v>
      </c>
      <c r="R14" s="53"/>
      <c r="S14" s="53"/>
      <c r="T14" s="72"/>
      <c r="V14" s="71">
        <v>9</v>
      </c>
      <c r="W14" s="53"/>
      <c r="X14" s="53"/>
      <c r="Y14" s="72"/>
    </row>
    <row r="15" spans="2:25" s="1" customFormat="1" ht="29.25" customHeight="1" x14ac:dyDescent="0.45">
      <c r="B15" s="71">
        <v>10</v>
      </c>
      <c r="C15" s="53"/>
      <c r="D15" s="53"/>
      <c r="E15" s="72"/>
      <c r="G15" s="71">
        <v>10</v>
      </c>
      <c r="H15" s="53"/>
      <c r="I15" s="53"/>
      <c r="J15" s="72"/>
      <c r="L15" s="71">
        <v>10</v>
      </c>
      <c r="M15" s="53"/>
      <c r="N15" s="53"/>
      <c r="O15" s="72"/>
      <c r="Q15" s="71">
        <v>10</v>
      </c>
      <c r="R15" s="53"/>
      <c r="S15" s="53"/>
      <c r="T15" s="72"/>
      <c r="V15" s="71">
        <v>10</v>
      </c>
      <c r="W15" s="53"/>
      <c r="X15" s="53"/>
      <c r="Y15" s="72"/>
    </row>
    <row r="16" spans="2:25" s="1" customFormat="1" ht="29.25" customHeight="1" x14ac:dyDescent="0.45">
      <c r="B16" s="71">
        <v>11</v>
      </c>
      <c r="C16" s="53"/>
      <c r="D16" s="53"/>
      <c r="E16" s="72"/>
      <c r="G16" s="71">
        <v>11</v>
      </c>
      <c r="H16" s="53"/>
      <c r="I16" s="53"/>
      <c r="J16" s="72"/>
      <c r="L16" s="71">
        <v>11</v>
      </c>
      <c r="M16" s="53"/>
      <c r="N16" s="53"/>
      <c r="O16" s="72"/>
      <c r="Q16" s="71">
        <v>11</v>
      </c>
      <c r="R16" s="53"/>
      <c r="S16" s="53"/>
      <c r="T16" s="72"/>
      <c r="V16" s="71">
        <v>11</v>
      </c>
      <c r="W16" s="53"/>
      <c r="X16" s="53"/>
      <c r="Y16" s="72"/>
    </row>
    <row r="17" spans="2:25" s="1" customFormat="1" ht="29.25" customHeight="1" x14ac:dyDescent="0.45">
      <c r="B17" s="71">
        <v>12</v>
      </c>
      <c r="C17" s="53"/>
      <c r="D17" s="53"/>
      <c r="E17" s="72"/>
      <c r="G17" s="71">
        <v>12</v>
      </c>
      <c r="H17" s="53"/>
      <c r="I17" s="53"/>
      <c r="J17" s="72"/>
      <c r="L17" s="71">
        <v>12</v>
      </c>
      <c r="M17" s="53"/>
      <c r="N17" s="53"/>
      <c r="O17" s="72"/>
      <c r="Q17" s="71">
        <v>12</v>
      </c>
      <c r="R17" s="53"/>
      <c r="S17" s="53"/>
      <c r="T17" s="72"/>
      <c r="V17" s="71">
        <v>12</v>
      </c>
      <c r="W17" s="53"/>
      <c r="X17" s="53"/>
      <c r="Y17" s="72"/>
    </row>
    <row r="18" spans="2:25" s="1" customFormat="1" ht="29.25" customHeight="1" x14ac:dyDescent="0.45">
      <c r="B18" s="71">
        <v>13</v>
      </c>
      <c r="C18" s="53"/>
      <c r="D18" s="53"/>
      <c r="E18" s="72"/>
      <c r="G18" s="71">
        <v>13</v>
      </c>
      <c r="H18" s="53"/>
      <c r="I18" s="53"/>
      <c r="J18" s="72"/>
      <c r="L18" s="71">
        <v>13</v>
      </c>
      <c r="M18" s="53"/>
      <c r="N18" s="53"/>
      <c r="O18" s="72"/>
      <c r="Q18" s="71">
        <v>13</v>
      </c>
      <c r="R18" s="53"/>
      <c r="S18" s="53"/>
      <c r="T18" s="72"/>
      <c r="V18" s="71">
        <v>13</v>
      </c>
      <c r="W18" s="53"/>
      <c r="X18" s="53"/>
      <c r="Y18" s="72"/>
    </row>
    <row r="19" spans="2:25" s="1" customFormat="1" ht="29.25" customHeight="1" x14ac:dyDescent="0.45">
      <c r="B19" s="71">
        <v>14</v>
      </c>
      <c r="C19" s="53"/>
      <c r="D19" s="53"/>
      <c r="E19" s="72"/>
      <c r="G19" s="71">
        <v>14</v>
      </c>
      <c r="H19" s="53"/>
      <c r="I19" s="53"/>
      <c r="J19" s="72"/>
      <c r="L19" s="71">
        <v>14</v>
      </c>
      <c r="M19" s="53"/>
      <c r="N19" s="53"/>
      <c r="O19" s="72"/>
      <c r="Q19" s="71">
        <v>14</v>
      </c>
      <c r="R19" s="53"/>
      <c r="S19" s="53"/>
      <c r="T19" s="72"/>
      <c r="V19" s="71">
        <v>14</v>
      </c>
      <c r="W19" s="53"/>
      <c r="X19" s="53"/>
      <c r="Y19" s="72"/>
    </row>
    <row r="20" spans="2:25" s="1" customFormat="1" ht="29.25" customHeight="1" x14ac:dyDescent="0.45">
      <c r="B20" s="71">
        <v>15</v>
      </c>
      <c r="C20" s="53"/>
      <c r="D20" s="53"/>
      <c r="E20" s="72"/>
      <c r="G20" s="71">
        <v>15</v>
      </c>
      <c r="H20" s="53"/>
      <c r="I20" s="53"/>
      <c r="J20" s="72"/>
      <c r="L20" s="71">
        <v>15</v>
      </c>
      <c r="M20" s="53"/>
      <c r="N20" s="53"/>
      <c r="O20" s="72"/>
      <c r="Q20" s="71">
        <v>15</v>
      </c>
      <c r="R20" s="53"/>
      <c r="S20" s="53"/>
      <c r="T20" s="72"/>
      <c r="V20" s="71">
        <v>15</v>
      </c>
      <c r="W20" s="53"/>
      <c r="X20" s="53"/>
      <c r="Y20" s="72"/>
    </row>
    <row r="21" spans="2:25" s="1" customFormat="1" ht="29.25" customHeight="1" x14ac:dyDescent="0.45">
      <c r="B21" s="71">
        <v>16</v>
      </c>
      <c r="C21" s="53"/>
      <c r="D21" s="53"/>
      <c r="E21" s="72"/>
      <c r="G21" s="71">
        <v>16</v>
      </c>
      <c r="H21" s="53"/>
      <c r="I21" s="53"/>
      <c r="J21" s="72"/>
      <c r="L21" s="71">
        <v>16</v>
      </c>
      <c r="M21" s="53"/>
      <c r="N21" s="53"/>
      <c r="O21" s="72"/>
      <c r="Q21" s="71">
        <v>16</v>
      </c>
      <c r="R21" s="53"/>
      <c r="S21" s="53"/>
      <c r="T21" s="72"/>
      <c r="V21" s="71">
        <v>16</v>
      </c>
      <c r="W21" s="53"/>
      <c r="X21" s="53"/>
      <c r="Y21" s="72"/>
    </row>
    <row r="22" spans="2:25" s="1" customFormat="1" ht="29.25" customHeight="1" x14ac:dyDescent="0.45">
      <c r="B22" s="71">
        <v>17</v>
      </c>
      <c r="C22" s="53"/>
      <c r="D22" s="53"/>
      <c r="E22" s="72"/>
      <c r="G22" s="71">
        <v>17</v>
      </c>
      <c r="H22" s="53"/>
      <c r="I22" s="53"/>
      <c r="J22" s="72"/>
      <c r="L22" s="71">
        <v>17</v>
      </c>
      <c r="M22" s="53"/>
      <c r="N22" s="53"/>
      <c r="O22" s="72"/>
      <c r="Q22" s="71">
        <v>17</v>
      </c>
      <c r="R22" s="53"/>
      <c r="S22" s="53"/>
      <c r="T22" s="72"/>
      <c r="V22" s="71">
        <v>17</v>
      </c>
      <c r="W22" s="53"/>
      <c r="X22" s="53"/>
      <c r="Y22" s="72"/>
    </row>
    <row r="23" spans="2:25" s="1" customFormat="1" ht="29.25" customHeight="1" x14ac:dyDescent="0.45">
      <c r="B23" s="71">
        <v>18</v>
      </c>
      <c r="C23" s="53"/>
      <c r="D23" s="53"/>
      <c r="E23" s="72"/>
      <c r="G23" s="71">
        <v>18</v>
      </c>
      <c r="H23" s="53"/>
      <c r="I23" s="53"/>
      <c r="J23" s="72"/>
      <c r="L23" s="71">
        <v>18</v>
      </c>
      <c r="M23" s="53"/>
      <c r="N23" s="53"/>
      <c r="O23" s="72"/>
      <c r="Q23" s="71">
        <v>18</v>
      </c>
      <c r="R23" s="53"/>
      <c r="S23" s="53"/>
      <c r="T23" s="72"/>
      <c r="V23" s="71">
        <v>18</v>
      </c>
      <c r="W23" s="53"/>
      <c r="X23" s="53"/>
      <c r="Y23" s="72"/>
    </row>
    <row r="24" spans="2:25" s="1" customFormat="1" ht="29.25" customHeight="1" x14ac:dyDescent="0.45">
      <c r="B24" s="71">
        <v>19</v>
      </c>
      <c r="C24" s="53"/>
      <c r="D24" s="53"/>
      <c r="E24" s="72"/>
      <c r="G24" s="71">
        <v>19</v>
      </c>
      <c r="H24" s="53"/>
      <c r="I24" s="53"/>
      <c r="J24" s="72"/>
      <c r="L24" s="71">
        <v>19</v>
      </c>
      <c r="M24" s="53"/>
      <c r="N24" s="53"/>
      <c r="O24" s="72"/>
      <c r="Q24" s="71">
        <v>19</v>
      </c>
      <c r="R24" s="53"/>
      <c r="S24" s="53"/>
      <c r="T24" s="72"/>
      <c r="V24" s="71">
        <v>19</v>
      </c>
      <c r="W24" s="53"/>
      <c r="X24" s="53"/>
      <c r="Y24" s="72"/>
    </row>
    <row r="25" spans="2:25" s="1" customFormat="1" ht="29.25" customHeight="1" x14ac:dyDescent="0.45">
      <c r="B25" s="71">
        <v>20</v>
      </c>
      <c r="C25" s="53"/>
      <c r="D25" s="53"/>
      <c r="E25" s="72"/>
      <c r="G25" s="71">
        <v>20</v>
      </c>
      <c r="H25" s="53"/>
      <c r="I25" s="53"/>
      <c r="J25" s="72"/>
      <c r="L25" s="71">
        <v>20</v>
      </c>
      <c r="M25" s="53"/>
      <c r="N25" s="53"/>
      <c r="O25" s="72"/>
      <c r="Q25" s="71">
        <v>20</v>
      </c>
      <c r="R25" s="53"/>
      <c r="S25" s="53"/>
      <c r="T25" s="72"/>
      <c r="V25" s="71">
        <v>20</v>
      </c>
      <c r="W25" s="53"/>
      <c r="X25" s="53"/>
      <c r="Y25" s="72"/>
    </row>
    <row r="26" spans="2:25" s="1" customFormat="1" ht="29.25" customHeight="1" x14ac:dyDescent="0.45">
      <c r="B26" s="71">
        <v>21</v>
      </c>
      <c r="C26" s="53"/>
      <c r="D26" s="53"/>
      <c r="E26" s="72"/>
      <c r="G26" s="71">
        <v>21</v>
      </c>
      <c r="H26" s="53"/>
      <c r="I26" s="53"/>
      <c r="J26" s="72"/>
      <c r="L26" s="71">
        <v>21</v>
      </c>
      <c r="M26" s="53"/>
      <c r="N26" s="53"/>
      <c r="O26" s="72"/>
      <c r="Q26" s="71">
        <v>21</v>
      </c>
      <c r="R26" s="53"/>
      <c r="S26" s="53"/>
      <c r="T26" s="72"/>
      <c r="V26" s="71">
        <v>21</v>
      </c>
      <c r="W26" s="53"/>
      <c r="X26" s="53"/>
      <c r="Y26" s="72"/>
    </row>
    <row r="27" spans="2:25" s="1" customFormat="1" ht="29.25" customHeight="1" x14ac:dyDescent="0.45">
      <c r="B27" s="71">
        <v>22</v>
      </c>
      <c r="C27" s="53"/>
      <c r="D27" s="53"/>
      <c r="E27" s="72"/>
      <c r="G27" s="71">
        <v>22</v>
      </c>
      <c r="H27" s="53"/>
      <c r="I27" s="53"/>
      <c r="J27" s="72"/>
      <c r="L27" s="71">
        <v>22</v>
      </c>
      <c r="M27" s="53"/>
      <c r="N27" s="53"/>
      <c r="O27" s="72"/>
      <c r="Q27" s="71">
        <v>22</v>
      </c>
      <c r="R27" s="53"/>
      <c r="S27" s="53"/>
      <c r="T27" s="72"/>
      <c r="V27" s="71">
        <v>22</v>
      </c>
      <c r="W27" s="53"/>
      <c r="X27" s="53"/>
      <c r="Y27" s="72"/>
    </row>
    <row r="28" spans="2:25" s="1" customFormat="1" ht="29.25" customHeight="1" x14ac:dyDescent="0.45">
      <c r="B28" s="71">
        <v>23</v>
      </c>
      <c r="C28" s="53"/>
      <c r="D28" s="53"/>
      <c r="E28" s="72"/>
      <c r="G28" s="71">
        <v>23</v>
      </c>
      <c r="H28" s="53"/>
      <c r="I28" s="53"/>
      <c r="J28" s="72"/>
      <c r="L28" s="71">
        <v>23</v>
      </c>
      <c r="M28" s="53"/>
      <c r="N28" s="53"/>
      <c r="O28" s="72"/>
      <c r="Q28" s="71">
        <v>23</v>
      </c>
      <c r="R28" s="53"/>
      <c r="S28" s="53"/>
      <c r="T28" s="72"/>
      <c r="V28" s="71">
        <v>23</v>
      </c>
      <c r="W28" s="53"/>
      <c r="X28" s="53"/>
      <c r="Y28" s="72"/>
    </row>
    <row r="29" spans="2:25" s="1" customFormat="1" ht="29.25" customHeight="1" x14ac:dyDescent="0.45">
      <c r="B29" s="71">
        <v>24</v>
      </c>
      <c r="C29" s="53"/>
      <c r="D29" s="53"/>
      <c r="E29" s="72"/>
      <c r="G29" s="71">
        <v>24</v>
      </c>
      <c r="H29" s="53"/>
      <c r="I29" s="53"/>
      <c r="J29" s="72"/>
      <c r="L29" s="71">
        <v>24</v>
      </c>
      <c r="M29" s="53"/>
      <c r="N29" s="53"/>
      <c r="O29" s="72"/>
      <c r="Q29" s="71">
        <v>24</v>
      </c>
      <c r="R29" s="53"/>
      <c r="S29" s="53"/>
      <c r="T29" s="72"/>
      <c r="V29" s="71">
        <v>24</v>
      </c>
      <c r="W29" s="53"/>
      <c r="X29" s="53"/>
      <c r="Y29" s="72"/>
    </row>
    <row r="30" spans="2:25" s="1" customFormat="1" ht="29.25" customHeight="1" x14ac:dyDescent="0.45">
      <c r="B30" s="71">
        <v>25</v>
      </c>
      <c r="C30" s="53"/>
      <c r="D30" s="53"/>
      <c r="E30" s="72"/>
      <c r="G30" s="71">
        <v>25</v>
      </c>
      <c r="H30" s="53"/>
      <c r="I30" s="53"/>
      <c r="J30" s="72"/>
      <c r="L30" s="71">
        <v>25</v>
      </c>
      <c r="M30" s="53"/>
      <c r="N30" s="53"/>
      <c r="O30" s="72"/>
      <c r="Q30" s="71">
        <v>25</v>
      </c>
      <c r="R30" s="53"/>
      <c r="S30" s="53"/>
      <c r="T30" s="72"/>
      <c r="V30" s="71">
        <v>25</v>
      </c>
      <c r="W30" s="53"/>
      <c r="X30" s="53"/>
      <c r="Y30" s="72"/>
    </row>
    <row r="31" spans="2:25" s="1" customFormat="1" ht="29.25" customHeight="1" x14ac:dyDescent="0.45">
      <c r="B31" s="71">
        <v>26</v>
      </c>
      <c r="C31" s="53"/>
      <c r="D31" s="53"/>
      <c r="E31" s="72"/>
      <c r="G31" s="71">
        <v>26</v>
      </c>
      <c r="H31" s="53"/>
      <c r="I31" s="53"/>
      <c r="J31" s="72"/>
      <c r="L31" s="71">
        <v>26</v>
      </c>
      <c r="M31" s="53"/>
      <c r="N31" s="53"/>
      <c r="O31" s="72"/>
      <c r="Q31" s="71">
        <v>26</v>
      </c>
      <c r="R31" s="53"/>
      <c r="S31" s="53"/>
      <c r="T31" s="72"/>
      <c r="V31" s="71">
        <v>26</v>
      </c>
      <c r="W31" s="53"/>
      <c r="X31" s="53"/>
      <c r="Y31" s="72"/>
    </row>
    <row r="32" spans="2:25" s="1" customFormat="1" ht="29.25" customHeight="1" x14ac:dyDescent="0.45">
      <c r="B32" s="71">
        <v>27</v>
      </c>
      <c r="C32" s="53"/>
      <c r="D32" s="53"/>
      <c r="E32" s="72"/>
      <c r="G32" s="71">
        <v>27</v>
      </c>
      <c r="H32" s="53"/>
      <c r="I32" s="53"/>
      <c r="J32" s="72"/>
      <c r="L32" s="71">
        <v>27</v>
      </c>
      <c r="M32" s="53"/>
      <c r="N32" s="53"/>
      <c r="O32" s="72"/>
      <c r="Q32" s="71">
        <v>27</v>
      </c>
      <c r="R32" s="53"/>
      <c r="S32" s="53"/>
      <c r="T32" s="72"/>
      <c r="V32" s="71">
        <v>27</v>
      </c>
      <c r="W32" s="53"/>
      <c r="X32" s="53"/>
      <c r="Y32" s="72"/>
    </row>
    <row r="33" spans="2:25" s="1" customFormat="1" ht="29.25" customHeight="1" x14ac:dyDescent="0.45">
      <c r="B33" s="71">
        <v>28</v>
      </c>
      <c r="C33" s="53"/>
      <c r="D33" s="53"/>
      <c r="E33" s="72"/>
      <c r="G33" s="71">
        <v>28</v>
      </c>
      <c r="H33" s="53"/>
      <c r="I33" s="53"/>
      <c r="J33" s="72"/>
      <c r="L33" s="71">
        <v>28</v>
      </c>
      <c r="M33" s="53"/>
      <c r="N33" s="53"/>
      <c r="O33" s="72"/>
      <c r="Q33" s="71">
        <v>28</v>
      </c>
      <c r="R33" s="53"/>
      <c r="S33" s="53"/>
      <c r="T33" s="72"/>
      <c r="V33" s="71">
        <v>28</v>
      </c>
      <c r="W33" s="53"/>
      <c r="X33" s="53"/>
      <c r="Y33" s="72"/>
    </row>
    <row r="34" spans="2:25" s="1" customFormat="1" ht="29.25" customHeight="1" x14ac:dyDescent="0.45">
      <c r="B34" s="71">
        <v>29</v>
      </c>
      <c r="C34" s="53"/>
      <c r="D34" s="53"/>
      <c r="E34" s="72"/>
      <c r="G34" s="71">
        <v>29</v>
      </c>
      <c r="H34" s="53"/>
      <c r="I34" s="53"/>
      <c r="J34" s="72"/>
      <c r="L34" s="71">
        <v>29</v>
      </c>
      <c r="M34" s="53"/>
      <c r="N34" s="53"/>
      <c r="O34" s="72"/>
      <c r="Q34" s="71">
        <v>29</v>
      </c>
      <c r="R34" s="53"/>
      <c r="S34" s="53"/>
      <c r="T34" s="72"/>
      <c r="V34" s="71">
        <v>29</v>
      </c>
      <c r="W34" s="53"/>
      <c r="X34" s="53"/>
      <c r="Y34" s="72"/>
    </row>
    <row r="35" spans="2:25" s="1" customFormat="1" ht="29.25" customHeight="1" thickBot="1" x14ac:dyDescent="0.5">
      <c r="B35" s="73">
        <v>30</v>
      </c>
      <c r="C35" s="59"/>
      <c r="D35" s="59"/>
      <c r="E35" s="74"/>
      <c r="G35" s="73">
        <v>30</v>
      </c>
      <c r="H35" s="59"/>
      <c r="I35" s="59"/>
      <c r="J35" s="74"/>
      <c r="L35" s="73">
        <v>30</v>
      </c>
      <c r="M35" s="59"/>
      <c r="N35" s="59"/>
      <c r="O35" s="74"/>
      <c r="Q35" s="73">
        <v>30</v>
      </c>
      <c r="R35" s="59"/>
      <c r="S35" s="59"/>
      <c r="T35" s="74"/>
      <c r="V35" s="73">
        <v>30</v>
      </c>
      <c r="W35" s="59"/>
      <c r="X35" s="59"/>
      <c r="Y35" s="74"/>
    </row>
    <row r="36" spans="2:25" s="1" customFormat="1" ht="26.25" customHeight="1" thickBot="1" x14ac:dyDescent="0.5">
      <c r="B36" s="75" t="s">
        <v>56</v>
      </c>
      <c r="C36" s="76">
        <f>SUM(C6:C35)</f>
        <v>0</v>
      </c>
      <c r="D36" s="76">
        <f t="shared" ref="D36:E36" si="0">SUM(D6:D35)</f>
        <v>0</v>
      </c>
      <c r="E36" s="77">
        <f t="shared" si="0"/>
        <v>0</v>
      </c>
      <c r="G36" s="75" t="s">
        <v>56</v>
      </c>
      <c r="H36" s="76">
        <f>SUM(H6:H35)</f>
        <v>0</v>
      </c>
      <c r="I36" s="76">
        <f t="shared" ref="I36:J36" si="1">SUM(I6:I35)</f>
        <v>0</v>
      </c>
      <c r="J36" s="77">
        <f t="shared" si="1"/>
        <v>0</v>
      </c>
      <c r="L36" s="75" t="s">
        <v>56</v>
      </c>
      <c r="M36" s="76">
        <f>SUM(M6:M35)</f>
        <v>0</v>
      </c>
      <c r="N36" s="76">
        <f t="shared" ref="N36:O36" si="2">SUM(N6:N35)</f>
        <v>0</v>
      </c>
      <c r="O36" s="77">
        <f t="shared" si="2"/>
        <v>0</v>
      </c>
      <c r="Q36" s="75" t="s">
        <v>56</v>
      </c>
      <c r="R36" s="76">
        <f>SUM(R6:R35)</f>
        <v>0</v>
      </c>
      <c r="S36" s="76">
        <f t="shared" ref="S36:T36" si="3">SUM(S6:S35)</f>
        <v>0</v>
      </c>
      <c r="T36" s="77">
        <f t="shared" si="3"/>
        <v>0</v>
      </c>
      <c r="V36" s="75" t="s">
        <v>56</v>
      </c>
      <c r="W36" s="76">
        <f>SUM(W6:W35)</f>
        <v>0</v>
      </c>
      <c r="X36" s="76">
        <f t="shared" ref="X36:Y36" si="4">SUM(X6:X35)</f>
        <v>0</v>
      </c>
      <c r="Y36" s="77">
        <f t="shared" si="4"/>
        <v>0</v>
      </c>
    </row>
  </sheetData>
  <mergeCells count="16">
    <mergeCell ref="B1:J1"/>
    <mergeCell ref="Q4:Q5"/>
    <mergeCell ref="R4:S4"/>
    <mergeCell ref="V4:V5"/>
    <mergeCell ref="W4:X4"/>
    <mergeCell ref="B4:B5"/>
    <mergeCell ref="C4:D4"/>
    <mergeCell ref="G4:G5"/>
    <mergeCell ref="H4:I4"/>
    <mergeCell ref="L4:L5"/>
    <mergeCell ref="M4:N4"/>
    <mergeCell ref="W3:X3"/>
    <mergeCell ref="C3:D3"/>
    <mergeCell ref="H3:I3"/>
    <mergeCell ref="M3:N3"/>
    <mergeCell ref="R3:S3"/>
  </mergeCells>
  <phoneticPr fontId="1"/>
  <dataValidations count="1">
    <dataValidation type="list" allowBlank="1" showInputMessage="1" showErrorMessage="1" sqref="E3 J3 O3 T3 Y3">
      <formula1>"(月),(火),(水),(木),(金),(土),(日)"</formula1>
    </dataValidation>
  </dataValidations>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6"/>
  <sheetViews>
    <sheetView zoomScaleNormal="100" workbookViewId="0">
      <selection activeCell="C8" sqref="C8"/>
    </sheetView>
  </sheetViews>
  <sheetFormatPr defaultColWidth="9" defaultRowHeight="13.2" x14ac:dyDescent="0.45"/>
  <cols>
    <col min="1" max="1" width="1.8984375" style="4" customWidth="1"/>
    <col min="2" max="2" width="4.5" style="2" bestFit="1" customWidth="1"/>
    <col min="3" max="3" width="12.5" style="2" customWidth="1"/>
    <col min="4" max="4" width="4.3984375" style="2" customWidth="1"/>
    <col min="5" max="5" width="2.3984375" style="2" bestFit="1" customWidth="1"/>
    <col min="6" max="6" width="4.3984375" style="2" customWidth="1"/>
    <col min="7" max="7" width="13.8984375" style="3" bestFit="1" customWidth="1"/>
    <col min="8" max="8" width="7.5" style="3" bestFit="1" customWidth="1"/>
    <col min="9" max="9" width="13.8984375" style="3" bestFit="1" customWidth="1"/>
    <col min="10" max="10" width="18.3984375" style="3" bestFit="1" customWidth="1"/>
    <col min="11" max="11" width="1.69921875" style="4" customWidth="1"/>
    <col min="12" max="16384" width="9" style="4"/>
  </cols>
  <sheetData>
    <row r="1" spans="2:10" ht="11.25" customHeight="1" x14ac:dyDescent="0.45"/>
    <row r="2" spans="2:10" ht="26.25" customHeight="1" x14ac:dyDescent="0.45">
      <c r="B2" s="107" t="s">
        <v>57</v>
      </c>
      <c r="C2" s="107"/>
      <c r="D2" s="107"/>
      <c r="E2" s="47"/>
      <c r="F2" s="47"/>
      <c r="G2" s="39" t="s">
        <v>37</v>
      </c>
      <c r="H2" s="108"/>
      <c r="I2" s="108"/>
      <c r="J2" s="108"/>
    </row>
    <row r="3" spans="2:10" ht="11.25" customHeight="1" x14ac:dyDescent="0.45">
      <c r="J3" s="58"/>
    </row>
    <row r="4" spans="2:10" ht="22.5" customHeight="1" x14ac:dyDescent="0.45">
      <c r="B4" s="109" t="s">
        <v>34</v>
      </c>
      <c r="C4" s="110" t="s">
        <v>8</v>
      </c>
      <c r="D4" s="110" t="s">
        <v>1</v>
      </c>
      <c r="E4" s="110"/>
      <c r="F4" s="110"/>
      <c r="G4" s="111" t="s">
        <v>58</v>
      </c>
      <c r="H4" s="111"/>
      <c r="I4" s="112"/>
      <c r="J4" s="46" t="s">
        <v>35</v>
      </c>
    </row>
    <row r="5" spans="2:10" ht="18.75" customHeight="1" x14ac:dyDescent="0.45">
      <c r="B5" s="109"/>
      <c r="C5" s="110"/>
      <c r="D5" s="110"/>
      <c r="E5" s="110"/>
      <c r="F5" s="110"/>
      <c r="G5" s="113" t="s">
        <v>5</v>
      </c>
      <c r="H5" s="114"/>
      <c r="I5" s="50" t="s">
        <v>6</v>
      </c>
      <c r="J5" s="46" t="s">
        <v>36</v>
      </c>
    </row>
    <row r="6" spans="2:10" ht="26.4" x14ac:dyDescent="0.45">
      <c r="B6" s="109"/>
      <c r="C6" s="110"/>
      <c r="D6" s="110"/>
      <c r="E6" s="110"/>
      <c r="F6" s="110"/>
      <c r="G6" s="40" t="s">
        <v>3</v>
      </c>
      <c r="H6" s="51" t="s">
        <v>4</v>
      </c>
      <c r="I6" s="41" t="s">
        <v>7</v>
      </c>
      <c r="J6" s="48" t="s">
        <v>3</v>
      </c>
    </row>
    <row r="7" spans="2:10" ht="22.5" customHeight="1" x14ac:dyDescent="0.45">
      <c r="B7" s="6">
        <v>1</v>
      </c>
      <c r="C7" s="6"/>
      <c r="D7" s="7"/>
      <c r="E7" s="8" t="s">
        <v>0</v>
      </c>
      <c r="F7" s="5"/>
      <c r="G7" s="9"/>
      <c r="H7" s="52"/>
      <c r="I7" s="10"/>
      <c r="J7" s="57"/>
    </row>
    <row r="8" spans="2:10" ht="22.5" customHeight="1" x14ac:dyDescent="0.45">
      <c r="B8" s="6">
        <v>2</v>
      </c>
      <c r="C8" s="6"/>
      <c r="D8" s="7"/>
      <c r="E8" s="8" t="s">
        <v>0</v>
      </c>
      <c r="F8" s="5"/>
      <c r="G8" s="9"/>
      <c r="H8" s="52"/>
      <c r="I8" s="10"/>
      <c r="J8" s="57"/>
    </row>
    <row r="9" spans="2:10" ht="22.5" customHeight="1" x14ac:dyDescent="0.45">
      <c r="B9" s="6">
        <v>3</v>
      </c>
      <c r="C9" s="6"/>
      <c r="D9" s="7"/>
      <c r="E9" s="8" t="s">
        <v>0</v>
      </c>
      <c r="F9" s="5"/>
      <c r="G9" s="9"/>
      <c r="H9" s="52"/>
      <c r="I9" s="10"/>
      <c r="J9" s="57"/>
    </row>
    <row r="10" spans="2:10" ht="22.5" customHeight="1" x14ac:dyDescent="0.45">
      <c r="B10" s="6">
        <v>4</v>
      </c>
      <c r="C10" s="6"/>
      <c r="D10" s="7"/>
      <c r="E10" s="8" t="s">
        <v>0</v>
      </c>
      <c r="F10" s="5"/>
      <c r="G10" s="9"/>
      <c r="H10" s="52"/>
      <c r="I10" s="10"/>
      <c r="J10" s="57"/>
    </row>
    <row r="11" spans="2:10" ht="22.5" customHeight="1" x14ac:dyDescent="0.45">
      <c r="B11" s="6">
        <v>5</v>
      </c>
      <c r="C11" s="6"/>
      <c r="D11" s="7"/>
      <c r="E11" s="8" t="s">
        <v>0</v>
      </c>
      <c r="F11" s="5"/>
      <c r="G11" s="9"/>
      <c r="H11" s="52"/>
      <c r="I11" s="10"/>
      <c r="J11" s="57"/>
    </row>
    <row r="12" spans="2:10" ht="22.5" customHeight="1" x14ac:dyDescent="0.45">
      <c r="B12" s="6">
        <v>6</v>
      </c>
      <c r="C12" s="6"/>
      <c r="D12" s="7"/>
      <c r="E12" s="8" t="s">
        <v>0</v>
      </c>
      <c r="F12" s="5"/>
      <c r="G12" s="9"/>
      <c r="H12" s="52"/>
      <c r="I12" s="10"/>
      <c r="J12" s="57"/>
    </row>
    <row r="13" spans="2:10" ht="22.5" customHeight="1" x14ac:dyDescent="0.45">
      <c r="B13" s="6">
        <v>7</v>
      </c>
      <c r="C13" s="6"/>
      <c r="D13" s="7"/>
      <c r="E13" s="8" t="s">
        <v>0</v>
      </c>
      <c r="F13" s="5"/>
      <c r="G13" s="9"/>
      <c r="H13" s="52"/>
      <c r="I13" s="10"/>
      <c r="J13" s="57"/>
    </row>
    <row r="14" spans="2:10" ht="22.5" customHeight="1" x14ac:dyDescent="0.45">
      <c r="B14" s="6">
        <v>8</v>
      </c>
      <c r="C14" s="6"/>
      <c r="D14" s="7"/>
      <c r="E14" s="8" t="s">
        <v>0</v>
      </c>
      <c r="F14" s="5"/>
      <c r="G14" s="9"/>
      <c r="H14" s="52"/>
      <c r="I14" s="10"/>
      <c r="J14" s="57"/>
    </row>
    <row r="15" spans="2:10" ht="22.5" customHeight="1" x14ac:dyDescent="0.45">
      <c r="B15" s="6">
        <v>9</v>
      </c>
      <c r="C15" s="6"/>
      <c r="D15" s="7"/>
      <c r="E15" s="8" t="s">
        <v>0</v>
      </c>
      <c r="F15" s="5"/>
      <c r="G15" s="9"/>
      <c r="H15" s="52"/>
      <c r="I15" s="10"/>
      <c r="J15" s="57"/>
    </row>
    <row r="16" spans="2:10" ht="22.5" customHeight="1" x14ac:dyDescent="0.45">
      <c r="B16" s="6">
        <v>10</v>
      </c>
      <c r="C16" s="6"/>
      <c r="D16" s="7"/>
      <c r="E16" s="8" t="s">
        <v>0</v>
      </c>
      <c r="F16" s="5"/>
      <c r="G16" s="9"/>
      <c r="H16" s="52"/>
      <c r="I16" s="10"/>
      <c r="J16" s="57"/>
    </row>
    <row r="17" spans="2:10" ht="22.5" customHeight="1" x14ac:dyDescent="0.45">
      <c r="B17" s="6">
        <v>11</v>
      </c>
      <c r="C17" s="6"/>
      <c r="D17" s="7"/>
      <c r="E17" s="8" t="s">
        <v>0</v>
      </c>
      <c r="F17" s="5"/>
      <c r="G17" s="9"/>
      <c r="H17" s="52"/>
      <c r="I17" s="10"/>
      <c r="J17" s="57"/>
    </row>
    <row r="18" spans="2:10" ht="22.5" customHeight="1" x14ac:dyDescent="0.45">
      <c r="B18" s="6">
        <v>12</v>
      </c>
      <c r="C18" s="6"/>
      <c r="D18" s="7"/>
      <c r="E18" s="8" t="s">
        <v>0</v>
      </c>
      <c r="F18" s="5"/>
      <c r="G18" s="9"/>
      <c r="H18" s="52"/>
      <c r="I18" s="10"/>
      <c r="J18" s="57"/>
    </row>
    <row r="19" spans="2:10" ht="22.5" customHeight="1" x14ac:dyDescent="0.45">
      <c r="B19" s="6">
        <v>13</v>
      </c>
      <c r="C19" s="6"/>
      <c r="D19" s="7"/>
      <c r="E19" s="8" t="s">
        <v>0</v>
      </c>
      <c r="F19" s="5"/>
      <c r="G19" s="9"/>
      <c r="H19" s="52"/>
      <c r="I19" s="10"/>
      <c r="J19" s="57"/>
    </row>
    <row r="20" spans="2:10" ht="22.5" customHeight="1" x14ac:dyDescent="0.45">
      <c r="B20" s="6">
        <v>14</v>
      </c>
      <c r="C20" s="6"/>
      <c r="D20" s="7"/>
      <c r="E20" s="8" t="s">
        <v>0</v>
      </c>
      <c r="F20" s="5"/>
      <c r="G20" s="9"/>
      <c r="H20" s="52"/>
      <c r="I20" s="10"/>
      <c r="J20" s="57"/>
    </row>
    <row r="21" spans="2:10" ht="22.5" customHeight="1" x14ac:dyDescent="0.45">
      <c r="B21" s="6">
        <v>15</v>
      </c>
      <c r="C21" s="6"/>
      <c r="D21" s="7"/>
      <c r="E21" s="8" t="s">
        <v>0</v>
      </c>
      <c r="F21" s="5"/>
      <c r="G21" s="9"/>
      <c r="H21" s="52"/>
      <c r="I21" s="10"/>
      <c r="J21" s="57"/>
    </row>
    <row r="22" spans="2:10" ht="22.5" customHeight="1" x14ac:dyDescent="0.45">
      <c r="B22" s="6">
        <v>16</v>
      </c>
      <c r="C22" s="6"/>
      <c r="D22" s="7"/>
      <c r="E22" s="8" t="s">
        <v>0</v>
      </c>
      <c r="F22" s="5"/>
      <c r="G22" s="9"/>
      <c r="H22" s="52"/>
      <c r="I22" s="10"/>
      <c r="J22" s="57"/>
    </row>
    <row r="23" spans="2:10" ht="22.5" customHeight="1" x14ac:dyDescent="0.45">
      <c r="B23" s="6">
        <v>17</v>
      </c>
      <c r="C23" s="6"/>
      <c r="D23" s="7"/>
      <c r="E23" s="8" t="s">
        <v>0</v>
      </c>
      <c r="F23" s="5"/>
      <c r="G23" s="9"/>
      <c r="H23" s="52"/>
      <c r="I23" s="10"/>
      <c r="J23" s="57"/>
    </row>
    <row r="24" spans="2:10" ht="22.5" customHeight="1" x14ac:dyDescent="0.45">
      <c r="B24" s="6">
        <v>18</v>
      </c>
      <c r="C24" s="6"/>
      <c r="D24" s="7"/>
      <c r="E24" s="8" t="s">
        <v>0</v>
      </c>
      <c r="F24" s="5"/>
      <c r="G24" s="9"/>
      <c r="H24" s="52"/>
      <c r="I24" s="10"/>
      <c r="J24" s="57"/>
    </row>
    <row r="25" spans="2:10" ht="22.5" customHeight="1" x14ac:dyDescent="0.45">
      <c r="B25" s="6">
        <v>19</v>
      </c>
      <c r="C25" s="6"/>
      <c r="D25" s="7"/>
      <c r="E25" s="8" t="s">
        <v>0</v>
      </c>
      <c r="F25" s="5"/>
      <c r="G25" s="9"/>
      <c r="H25" s="52"/>
      <c r="I25" s="10"/>
      <c r="J25" s="57"/>
    </row>
    <row r="26" spans="2:10" ht="22.5" customHeight="1" x14ac:dyDescent="0.45">
      <c r="B26" s="6">
        <v>20</v>
      </c>
      <c r="C26" s="6"/>
      <c r="D26" s="7"/>
      <c r="E26" s="8" t="s">
        <v>0</v>
      </c>
      <c r="F26" s="5"/>
      <c r="G26" s="9"/>
      <c r="H26" s="52"/>
      <c r="I26" s="10"/>
      <c r="J26" s="57"/>
    </row>
    <row r="27" spans="2:10" ht="22.5" customHeight="1" x14ac:dyDescent="0.45">
      <c r="B27" s="6">
        <v>21</v>
      </c>
      <c r="C27" s="6"/>
      <c r="D27" s="7"/>
      <c r="E27" s="8" t="s">
        <v>0</v>
      </c>
      <c r="F27" s="5"/>
      <c r="G27" s="9"/>
      <c r="H27" s="52"/>
      <c r="I27" s="10"/>
      <c r="J27" s="57"/>
    </row>
    <row r="28" spans="2:10" ht="22.5" customHeight="1" x14ac:dyDescent="0.45">
      <c r="B28" s="6">
        <v>22</v>
      </c>
      <c r="C28" s="6"/>
      <c r="D28" s="7"/>
      <c r="E28" s="8" t="s">
        <v>0</v>
      </c>
      <c r="F28" s="5"/>
      <c r="G28" s="9"/>
      <c r="H28" s="52"/>
      <c r="I28" s="10"/>
      <c r="J28" s="57"/>
    </row>
    <row r="29" spans="2:10" ht="22.5" customHeight="1" x14ac:dyDescent="0.45">
      <c r="B29" s="6">
        <v>23</v>
      </c>
      <c r="C29" s="6"/>
      <c r="D29" s="7"/>
      <c r="E29" s="8" t="s">
        <v>0</v>
      </c>
      <c r="F29" s="5"/>
      <c r="G29" s="9"/>
      <c r="H29" s="52"/>
      <c r="I29" s="10"/>
      <c r="J29" s="57"/>
    </row>
    <row r="30" spans="2:10" ht="22.5" customHeight="1" x14ac:dyDescent="0.45">
      <c r="B30" s="6">
        <v>24</v>
      </c>
      <c r="C30" s="6"/>
      <c r="D30" s="7"/>
      <c r="E30" s="8" t="s">
        <v>0</v>
      </c>
      <c r="F30" s="5"/>
      <c r="G30" s="9"/>
      <c r="H30" s="52"/>
      <c r="I30" s="10"/>
      <c r="J30" s="57"/>
    </row>
    <row r="31" spans="2:10" ht="22.5" customHeight="1" x14ac:dyDescent="0.45">
      <c r="B31" s="6">
        <v>25</v>
      </c>
      <c r="C31" s="6"/>
      <c r="D31" s="7"/>
      <c r="E31" s="8" t="s">
        <v>0</v>
      </c>
      <c r="F31" s="5"/>
      <c r="G31" s="9"/>
      <c r="H31" s="52"/>
      <c r="I31" s="10"/>
      <c r="J31" s="57"/>
    </row>
    <row r="32" spans="2:10" ht="22.5" customHeight="1" x14ac:dyDescent="0.45">
      <c r="B32" s="6">
        <v>26</v>
      </c>
      <c r="C32" s="6"/>
      <c r="D32" s="7"/>
      <c r="E32" s="8" t="s">
        <v>0</v>
      </c>
      <c r="F32" s="5"/>
      <c r="G32" s="9"/>
      <c r="H32" s="52"/>
      <c r="I32" s="10"/>
      <c r="J32" s="57"/>
    </row>
    <row r="33" spans="2:10" ht="22.5" customHeight="1" x14ac:dyDescent="0.45">
      <c r="B33" s="6">
        <v>27</v>
      </c>
      <c r="C33" s="6"/>
      <c r="D33" s="7"/>
      <c r="E33" s="8" t="s">
        <v>0</v>
      </c>
      <c r="F33" s="5"/>
      <c r="G33" s="9"/>
      <c r="H33" s="52"/>
      <c r="I33" s="10"/>
      <c r="J33" s="57"/>
    </row>
    <row r="34" spans="2:10" ht="22.5" customHeight="1" x14ac:dyDescent="0.45">
      <c r="B34" s="6">
        <v>28</v>
      </c>
      <c r="C34" s="6"/>
      <c r="D34" s="7"/>
      <c r="E34" s="8" t="s">
        <v>0</v>
      </c>
      <c r="F34" s="5"/>
      <c r="G34" s="9"/>
      <c r="H34" s="52"/>
      <c r="I34" s="10"/>
      <c r="J34" s="57"/>
    </row>
    <row r="35" spans="2:10" ht="22.5" customHeight="1" x14ac:dyDescent="0.45">
      <c r="B35" s="6">
        <v>29</v>
      </c>
      <c r="C35" s="6"/>
      <c r="D35" s="7"/>
      <c r="E35" s="8" t="s">
        <v>0</v>
      </c>
      <c r="F35" s="5"/>
      <c r="G35" s="9"/>
      <c r="H35" s="52"/>
      <c r="I35" s="10"/>
      <c r="J35" s="57"/>
    </row>
    <row r="36" spans="2:10" ht="22.5" customHeight="1" x14ac:dyDescent="0.45">
      <c r="B36" s="6">
        <v>30</v>
      </c>
      <c r="C36" s="6"/>
      <c r="D36" s="7"/>
      <c r="E36" s="8" t="s">
        <v>0</v>
      </c>
      <c r="F36" s="5"/>
      <c r="G36" s="9"/>
      <c r="H36" s="52"/>
      <c r="I36" s="10"/>
      <c r="J36" s="57"/>
    </row>
    <row r="37" spans="2:10" ht="22.5" customHeight="1" x14ac:dyDescent="0.45">
      <c r="B37" s="6">
        <v>31</v>
      </c>
      <c r="C37" s="6"/>
      <c r="D37" s="7"/>
      <c r="E37" s="8" t="s">
        <v>0</v>
      </c>
      <c r="F37" s="5"/>
      <c r="G37" s="9"/>
      <c r="H37" s="52"/>
      <c r="I37" s="10"/>
      <c r="J37" s="57"/>
    </row>
    <row r="38" spans="2:10" ht="22.5" customHeight="1" x14ac:dyDescent="0.45">
      <c r="B38" s="6">
        <v>32</v>
      </c>
      <c r="C38" s="6"/>
      <c r="D38" s="7"/>
      <c r="E38" s="8" t="s">
        <v>0</v>
      </c>
      <c r="F38" s="5"/>
      <c r="G38" s="9"/>
      <c r="H38" s="52"/>
      <c r="I38" s="10"/>
      <c r="J38" s="57"/>
    </row>
    <row r="39" spans="2:10" ht="22.5" customHeight="1" x14ac:dyDescent="0.45">
      <c r="B39" s="6">
        <v>33</v>
      </c>
      <c r="C39" s="6"/>
      <c r="D39" s="7"/>
      <c r="E39" s="8" t="s">
        <v>0</v>
      </c>
      <c r="F39" s="5"/>
      <c r="G39" s="9"/>
      <c r="H39" s="52"/>
      <c r="I39" s="10"/>
      <c r="J39" s="57"/>
    </row>
    <row r="40" spans="2:10" ht="22.5" customHeight="1" x14ac:dyDescent="0.45">
      <c r="B40" s="6">
        <v>34</v>
      </c>
      <c r="C40" s="6"/>
      <c r="D40" s="7"/>
      <c r="E40" s="8" t="s">
        <v>0</v>
      </c>
      <c r="F40" s="5"/>
      <c r="G40" s="9"/>
      <c r="H40" s="52"/>
      <c r="I40" s="10"/>
      <c r="J40" s="57"/>
    </row>
    <row r="41" spans="2:10" ht="22.5" customHeight="1" x14ac:dyDescent="0.45">
      <c r="B41" s="6">
        <v>35</v>
      </c>
      <c r="C41" s="6"/>
      <c r="D41" s="7"/>
      <c r="E41" s="8" t="s">
        <v>0</v>
      </c>
      <c r="F41" s="5"/>
      <c r="G41" s="9"/>
      <c r="H41" s="52"/>
      <c r="I41" s="10"/>
      <c r="J41" s="57"/>
    </row>
    <row r="42" spans="2:10" ht="22.5" customHeight="1" x14ac:dyDescent="0.45">
      <c r="B42" s="6">
        <v>36</v>
      </c>
      <c r="C42" s="6"/>
      <c r="D42" s="7"/>
      <c r="E42" s="8" t="s">
        <v>0</v>
      </c>
      <c r="F42" s="5"/>
      <c r="G42" s="9"/>
      <c r="H42" s="52"/>
      <c r="I42" s="10"/>
      <c r="J42" s="57"/>
    </row>
    <row r="43" spans="2:10" ht="22.5" customHeight="1" x14ac:dyDescent="0.45">
      <c r="B43" s="6">
        <v>37</v>
      </c>
      <c r="C43" s="6"/>
      <c r="D43" s="7"/>
      <c r="E43" s="8" t="s">
        <v>0</v>
      </c>
      <c r="F43" s="5"/>
      <c r="G43" s="9"/>
      <c r="H43" s="52"/>
      <c r="I43" s="10"/>
      <c r="J43" s="57"/>
    </row>
    <row r="44" spans="2:10" ht="22.5" customHeight="1" x14ac:dyDescent="0.45">
      <c r="B44" s="6">
        <v>38</v>
      </c>
      <c r="C44" s="6"/>
      <c r="D44" s="7"/>
      <c r="E44" s="8" t="s">
        <v>0</v>
      </c>
      <c r="F44" s="5"/>
      <c r="G44" s="9"/>
      <c r="H44" s="52"/>
      <c r="I44" s="10"/>
      <c r="J44" s="57"/>
    </row>
    <row r="45" spans="2:10" ht="22.5" customHeight="1" x14ac:dyDescent="0.45">
      <c r="B45" s="6">
        <v>39</v>
      </c>
      <c r="C45" s="6"/>
      <c r="D45" s="7"/>
      <c r="E45" s="8" t="s">
        <v>0</v>
      </c>
      <c r="F45" s="5"/>
      <c r="G45" s="9"/>
      <c r="H45" s="52"/>
      <c r="I45" s="10"/>
      <c r="J45" s="57"/>
    </row>
    <row r="46" spans="2:10" ht="22.5" customHeight="1" x14ac:dyDescent="0.45">
      <c r="B46" s="6">
        <v>40</v>
      </c>
      <c r="C46" s="6"/>
      <c r="D46" s="7"/>
      <c r="E46" s="8" t="s">
        <v>0</v>
      </c>
      <c r="F46" s="5"/>
      <c r="G46" s="9"/>
      <c r="H46" s="52"/>
      <c r="I46" s="10"/>
      <c r="J46" s="57"/>
    </row>
    <row r="47" spans="2:10" ht="22.5" customHeight="1" x14ac:dyDescent="0.45">
      <c r="B47" s="6">
        <v>41</v>
      </c>
      <c r="C47" s="6"/>
      <c r="D47" s="7"/>
      <c r="E47" s="8" t="s">
        <v>0</v>
      </c>
      <c r="F47" s="5"/>
      <c r="G47" s="9"/>
      <c r="H47" s="52"/>
      <c r="I47" s="10"/>
      <c r="J47" s="57"/>
    </row>
    <row r="48" spans="2:10" ht="22.5" customHeight="1" x14ac:dyDescent="0.45">
      <c r="B48" s="6">
        <v>42</v>
      </c>
      <c r="C48" s="6"/>
      <c r="D48" s="7"/>
      <c r="E48" s="8" t="s">
        <v>0</v>
      </c>
      <c r="F48" s="5"/>
      <c r="G48" s="9"/>
      <c r="H48" s="52"/>
      <c r="I48" s="10"/>
      <c r="J48" s="57"/>
    </row>
    <row r="49" spans="2:10" ht="22.5" customHeight="1" x14ac:dyDescent="0.45">
      <c r="B49" s="6">
        <v>43</v>
      </c>
      <c r="C49" s="6"/>
      <c r="D49" s="7"/>
      <c r="E49" s="8" t="s">
        <v>0</v>
      </c>
      <c r="F49" s="5"/>
      <c r="G49" s="9"/>
      <c r="H49" s="52"/>
      <c r="I49" s="10"/>
      <c r="J49" s="57"/>
    </row>
    <row r="50" spans="2:10" ht="22.5" customHeight="1" x14ac:dyDescent="0.45">
      <c r="B50" s="6">
        <v>44</v>
      </c>
      <c r="C50" s="6"/>
      <c r="D50" s="7"/>
      <c r="E50" s="8" t="s">
        <v>0</v>
      </c>
      <c r="F50" s="5"/>
      <c r="G50" s="9"/>
      <c r="H50" s="52"/>
      <c r="I50" s="10"/>
      <c r="J50" s="57"/>
    </row>
    <row r="51" spans="2:10" ht="22.5" customHeight="1" x14ac:dyDescent="0.45">
      <c r="B51" s="6">
        <v>45</v>
      </c>
      <c r="C51" s="6"/>
      <c r="D51" s="7"/>
      <c r="E51" s="8" t="s">
        <v>0</v>
      </c>
      <c r="F51" s="5"/>
      <c r="G51" s="9"/>
      <c r="H51" s="52"/>
      <c r="I51" s="10"/>
      <c r="J51" s="57"/>
    </row>
    <row r="52" spans="2:10" ht="22.5" customHeight="1" x14ac:dyDescent="0.45">
      <c r="B52" s="6">
        <v>46</v>
      </c>
      <c r="C52" s="6"/>
      <c r="D52" s="7"/>
      <c r="E52" s="8" t="s">
        <v>0</v>
      </c>
      <c r="F52" s="5"/>
      <c r="G52" s="9"/>
      <c r="H52" s="52"/>
      <c r="I52" s="10"/>
      <c r="J52" s="57"/>
    </row>
    <row r="53" spans="2:10" ht="22.5" customHeight="1" x14ac:dyDescent="0.45">
      <c r="B53" s="6">
        <v>47</v>
      </c>
      <c r="C53" s="6"/>
      <c r="D53" s="7"/>
      <c r="E53" s="8" t="s">
        <v>0</v>
      </c>
      <c r="F53" s="5"/>
      <c r="G53" s="9"/>
      <c r="H53" s="52"/>
      <c r="I53" s="10"/>
      <c r="J53" s="57"/>
    </row>
    <row r="54" spans="2:10" ht="22.5" customHeight="1" x14ac:dyDescent="0.45">
      <c r="B54" s="6">
        <v>48</v>
      </c>
      <c r="C54" s="6"/>
      <c r="D54" s="7"/>
      <c r="E54" s="8" t="s">
        <v>0</v>
      </c>
      <c r="F54" s="5"/>
      <c r="G54" s="9"/>
      <c r="H54" s="52"/>
      <c r="I54" s="10"/>
      <c r="J54" s="57"/>
    </row>
    <row r="55" spans="2:10" ht="22.5" customHeight="1" x14ac:dyDescent="0.45">
      <c r="B55" s="6">
        <v>49</v>
      </c>
      <c r="C55" s="6"/>
      <c r="D55" s="7"/>
      <c r="E55" s="8" t="s">
        <v>0</v>
      </c>
      <c r="F55" s="5"/>
      <c r="G55" s="9"/>
      <c r="H55" s="52"/>
      <c r="I55" s="10"/>
      <c r="J55" s="57"/>
    </row>
    <row r="56" spans="2:10" ht="22.5" customHeight="1" x14ac:dyDescent="0.45">
      <c r="B56" s="6">
        <v>50</v>
      </c>
      <c r="C56" s="6"/>
      <c r="D56" s="7"/>
      <c r="E56" s="8" t="s">
        <v>0</v>
      </c>
      <c r="F56" s="5"/>
      <c r="G56" s="9"/>
      <c r="H56" s="52"/>
      <c r="I56" s="10"/>
      <c r="J56" s="57"/>
    </row>
    <row r="57" spans="2:10" ht="22.5" customHeight="1" x14ac:dyDescent="0.45">
      <c r="B57" s="6">
        <v>51</v>
      </c>
      <c r="C57" s="6"/>
      <c r="D57" s="7"/>
      <c r="E57" s="8" t="s">
        <v>0</v>
      </c>
      <c r="F57" s="5"/>
      <c r="G57" s="9"/>
      <c r="H57" s="52"/>
      <c r="I57" s="10"/>
      <c r="J57" s="57"/>
    </row>
    <row r="58" spans="2:10" ht="22.5" customHeight="1" x14ac:dyDescent="0.45">
      <c r="B58" s="6">
        <v>52</v>
      </c>
      <c r="C58" s="6"/>
      <c r="D58" s="7"/>
      <c r="E58" s="8" t="s">
        <v>0</v>
      </c>
      <c r="F58" s="5"/>
      <c r="G58" s="9"/>
      <c r="H58" s="52"/>
      <c r="I58" s="10"/>
      <c r="J58" s="57"/>
    </row>
    <row r="59" spans="2:10" ht="22.5" customHeight="1" x14ac:dyDescent="0.45">
      <c r="B59" s="6">
        <v>53</v>
      </c>
      <c r="C59" s="6"/>
      <c r="D59" s="7"/>
      <c r="E59" s="8" t="s">
        <v>0</v>
      </c>
      <c r="F59" s="5"/>
      <c r="G59" s="9"/>
      <c r="H59" s="52"/>
      <c r="I59" s="10"/>
      <c r="J59" s="57"/>
    </row>
    <row r="60" spans="2:10" ht="22.5" customHeight="1" x14ac:dyDescent="0.45">
      <c r="B60" s="6">
        <v>54</v>
      </c>
      <c r="C60" s="6"/>
      <c r="D60" s="7"/>
      <c r="E60" s="8" t="s">
        <v>0</v>
      </c>
      <c r="F60" s="5"/>
      <c r="G60" s="9"/>
      <c r="H60" s="52"/>
      <c r="I60" s="10"/>
      <c r="J60" s="57"/>
    </row>
    <row r="61" spans="2:10" ht="22.5" customHeight="1" x14ac:dyDescent="0.45">
      <c r="B61" s="6">
        <v>55</v>
      </c>
      <c r="C61" s="6"/>
      <c r="D61" s="7"/>
      <c r="E61" s="8" t="s">
        <v>0</v>
      </c>
      <c r="F61" s="5"/>
      <c r="G61" s="9"/>
      <c r="H61" s="52"/>
      <c r="I61" s="10"/>
      <c r="J61" s="57"/>
    </row>
    <row r="62" spans="2:10" ht="22.5" customHeight="1" x14ac:dyDescent="0.45">
      <c r="B62" s="6">
        <v>56</v>
      </c>
      <c r="C62" s="6"/>
      <c r="D62" s="7"/>
      <c r="E62" s="8" t="s">
        <v>0</v>
      </c>
      <c r="F62" s="5"/>
      <c r="G62" s="9"/>
      <c r="H62" s="52"/>
      <c r="I62" s="10"/>
      <c r="J62" s="57"/>
    </row>
    <row r="63" spans="2:10" ht="22.5" customHeight="1" x14ac:dyDescent="0.45">
      <c r="B63" s="6">
        <v>57</v>
      </c>
      <c r="C63" s="6"/>
      <c r="D63" s="7"/>
      <c r="E63" s="8" t="s">
        <v>0</v>
      </c>
      <c r="F63" s="5"/>
      <c r="G63" s="9"/>
      <c r="H63" s="52"/>
      <c r="I63" s="10"/>
      <c r="J63" s="57"/>
    </row>
    <row r="64" spans="2:10" ht="22.5" customHeight="1" x14ac:dyDescent="0.45">
      <c r="B64" s="6">
        <v>58</v>
      </c>
      <c r="C64" s="6"/>
      <c r="D64" s="7"/>
      <c r="E64" s="8" t="s">
        <v>0</v>
      </c>
      <c r="F64" s="5"/>
      <c r="G64" s="9"/>
      <c r="H64" s="52"/>
      <c r="I64" s="10"/>
      <c r="J64" s="57"/>
    </row>
    <row r="65" spans="2:10" ht="22.5" customHeight="1" x14ac:dyDescent="0.45">
      <c r="B65" s="6">
        <v>59</v>
      </c>
      <c r="C65" s="6"/>
      <c r="D65" s="7"/>
      <c r="E65" s="8" t="s">
        <v>0</v>
      </c>
      <c r="F65" s="5"/>
      <c r="G65" s="9"/>
      <c r="H65" s="52"/>
      <c r="I65" s="10"/>
      <c r="J65" s="57"/>
    </row>
    <row r="66" spans="2:10" ht="22.5" customHeight="1" x14ac:dyDescent="0.45">
      <c r="B66" s="6">
        <v>60</v>
      </c>
      <c r="C66" s="6"/>
      <c r="D66" s="7"/>
      <c r="E66" s="8" t="s">
        <v>0</v>
      </c>
      <c r="F66" s="5"/>
      <c r="G66" s="9"/>
      <c r="H66" s="52"/>
      <c r="I66" s="10"/>
      <c r="J66" s="57"/>
    </row>
    <row r="67" spans="2:10" ht="22.5" customHeight="1" x14ac:dyDescent="0.45">
      <c r="B67" s="6">
        <v>61</v>
      </c>
      <c r="C67" s="6"/>
      <c r="D67" s="7"/>
      <c r="E67" s="8" t="s">
        <v>0</v>
      </c>
      <c r="F67" s="5"/>
      <c r="G67" s="9"/>
      <c r="H67" s="52"/>
      <c r="I67" s="10"/>
      <c r="J67" s="57"/>
    </row>
    <row r="68" spans="2:10" ht="22.5" customHeight="1" x14ac:dyDescent="0.45">
      <c r="B68" s="6">
        <v>62</v>
      </c>
      <c r="C68" s="6"/>
      <c r="D68" s="7"/>
      <c r="E68" s="8" t="s">
        <v>0</v>
      </c>
      <c r="F68" s="5"/>
      <c r="G68" s="9"/>
      <c r="H68" s="52"/>
      <c r="I68" s="10"/>
      <c r="J68" s="57"/>
    </row>
    <row r="69" spans="2:10" ht="22.5" customHeight="1" x14ac:dyDescent="0.45">
      <c r="B69" s="6">
        <v>63</v>
      </c>
      <c r="C69" s="6"/>
      <c r="D69" s="7"/>
      <c r="E69" s="8" t="s">
        <v>0</v>
      </c>
      <c r="F69" s="5"/>
      <c r="G69" s="9"/>
      <c r="H69" s="52"/>
      <c r="I69" s="10"/>
      <c r="J69" s="57"/>
    </row>
    <row r="70" spans="2:10" ht="22.5" customHeight="1" x14ac:dyDescent="0.45">
      <c r="B70" s="6">
        <v>64</v>
      </c>
      <c r="C70" s="6"/>
      <c r="D70" s="7"/>
      <c r="E70" s="8" t="s">
        <v>0</v>
      </c>
      <c r="F70" s="5"/>
      <c r="G70" s="9"/>
      <c r="H70" s="52"/>
      <c r="I70" s="10"/>
      <c r="J70" s="57"/>
    </row>
    <row r="71" spans="2:10" ht="22.5" customHeight="1" x14ac:dyDescent="0.45">
      <c r="B71" s="6">
        <v>65</v>
      </c>
      <c r="C71" s="6"/>
      <c r="D71" s="7"/>
      <c r="E71" s="8" t="s">
        <v>0</v>
      </c>
      <c r="F71" s="5"/>
      <c r="G71" s="9"/>
      <c r="H71" s="52"/>
      <c r="I71" s="10"/>
      <c r="J71" s="57"/>
    </row>
    <row r="72" spans="2:10" ht="22.5" customHeight="1" x14ac:dyDescent="0.45">
      <c r="B72" s="6">
        <v>66</v>
      </c>
      <c r="C72" s="6"/>
      <c r="D72" s="7"/>
      <c r="E72" s="8" t="s">
        <v>0</v>
      </c>
      <c r="F72" s="5"/>
      <c r="G72" s="9"/>
      <c r="H72" s="52"/>
      <c r="I72" s="10"/>
      <c r="J72" s="57"/>
    </row>
    <row r="73" spans="2:10" ht="22.5" customHeight="1" x14ac:dyDescent="0.45">
      <c r="B73" s="6">
        <v>67</v>
      </c>
      <c r="C73" s="6"/>
      <c r="D73" s="7"/>
      <c r="E73" s="8" t="s">
        <v>0</v>
      </c>
      <c r="F73" s="5"/>
      <c r="G73" s="9"/>
      <c r="H73" s="52"/>
      <c r="I73" s="10"/>
      <c r="J73" s="57"/>
    </row>
    <row r="74" spans="2:10" ht="22.5" customHeight="1" x14ac:dyDescent="0.45">
      <c r="B74" s="6">
        <v>68</v>
      </c>
      <c r="C74" s="6"/>
      <c r="D74" s="7"/>
      <c r="E74" s="8" t="s">
        <v>0</v>
      </c>
      <c r="F74" s="5"/>
      <c r="G74" s="9"/>
      <c r="H74" s="52"/>
      <c r="I74" s="10"/>
      <c r="J74" s="57"/>
    </row>
    <row r="75" spans="2:10" ht="22.5" customHeight="1" x14ac:dyDescent="0.45">
      <c r="B75" s="6">
        <v>69</v>
      </c>
      <c r="C75" s="6"/>
      <c r="D75" s="7"/>
      <c r="E75" s="8" t="s">
        <v>0</v>
      </c>
      <c r="F75" s="5"/>
      <c r="G75" s="9"/>
      <c r="H75" s="52"/>
      <c r="I75" s="10"/>
      <c r="J75" s="57"/>
    </row>
    <row r="76" spans="2:10" ht="22.5" customHeight="1" x14ac:dyDescent="0.45">
      <c r="B76" s="6">
        <v>70</v>
      </c>
      <c r="C76" s="6"/>
      <c r="D76" s="7"/>
      <c r="E76" s="8" t="s">
        <v>0</v>
      </c>
      <c r="F76" s="5"/>
      <c r="G76" s="9"/>
      <c r="H76" s="52"/>
      <c r="I76" s="10"/>
      <c r="J76" s="57"/>
    </row>
    <row r="77" spans="2:10" ht="22.5" customHeight="1" x14ac:dyDescent="0.45">
      <c r="B77" s="6">
        <v>71</v>
      </c>
      <c r="C77" s="6"/>
      <c r="D77" s="7"/>
      <c r="E77" s="8" t="s">
        <v>0</v>
      </c>
      <c r="F77" s="5"/>
      <c r="G77" s="9"/>
      <c r="H77" s="52"/>
      <c r="I77" s="10"/>
      <c r="J77" s="57"/>
    </row>
    <row r="78" spans="2:10" ht="22.5" customHeight="1" x14ac:dyDescent="0.45">
      <c r="B78" s="6">
        <v>72</v>
      </c>
      <c r="C78" s="6"/>
      <c r="D78" s="7"/>
      <c r="E78" s="8" t="s">
        <v>0</v>
      </c>
      <c r="F78" s="5"/>
      <c r="G78" s="9"/>
      <c r="H78" s="52"/>
      <c r="I78" s="10"/>
      <c r="J78" s="57"/>
    </row>
    <row r="79" spans="2:10" ht="22.5" customHeight="1" x14ac:dyDescent="0.45">
      <c r="B79" s="6">
        <v>73</v>
      </c>
      <c r="C79" s="6"/>
      <c r="D79" s="7"/>
      <c r="E79" s="8" t="s">
        <v>0</v>
      </c>
      <c r="F79" s="5"/>
      <c r="G79" s="9"/>
      <c r="H79" s="52"/>
      <c r="I79" s="10"/>
      <c r="J79" s="57"/>
    </row>
    <row r="80" spans="2:10" ht="22.5" customHeight="1" x14ac:dyDescent="0.45">
      <c r="B80" s="6">
        <v>74</v>
      </c>
      <c r="C80" s="6"/>
      <c r="D80" s="7"/>
      <c r="E80" s="8" t="s">
        <v>0</v>
      </c>
      <c r="F80" s="5"/>
      <c r="G80" s="9"/>
      <c r="H80" s="52"/>
      <c r="I80" s="10"/>
      <c r="J80" s="57"/>
    </row>
    <row r="81" spans="2:10" ht="22.5" customHeight="1" x14ac:dyDescent="0.45">
      <c r="B81" s="6">
        <v>75</v>
      </c>
      <c r="C81" s="6"/>
      <c r="D81" s="7"/>
      <c r="E81" s="8" t="s">
        <v>0</v>
      </c>
      <c r="F81" s="5"/>
      <c r="G81" s="9"/>
      <c r="H81" s="52"/>
      <c r="I81" s="10"/>
      <c r="J81" s="57"/>
    </row>
    <row r="82" spans="2:10" ht="22.5" customHeight="1" x14ac:dyDescent="0.45">
      <c r="B82" s="6">
        <v>76</v>
      </c>
      <c r="C82" s="6"/>
      <c r="D82" s="7"/>
      <c r="E82" s="8" t="s">
        <v>0</v>
      </c>
      <c r="F82" s="5"/>
      <c r="G82" s="9"/>
      <c r="H82" s="52"/>
      <c r="I82" s="10"/>
      <c r="J82" s="57"/>
    </row>
    <row r="83" spans="2:10" ht="22.5" customHeight="1" x14ac:dyDescent="0.45">
      <c r="B83" s="6">
        <v>77</v>
      </c>
      <c r="C83" s="6"/>
      <c r="D83" s="7"/>
      <c r="E83" s="8" t="s">
        <v>0</v>
      </c>
      <c r="F83" s="5"/>
      <c r="G83" s="9"/>
      <c r="H83" s="52"/>
      <c r="I83" s="10"/>
      <c r="J83" s="57"/>
    </row>
    <row r="84" spans="2:10" ht="22.5" customHeight="1" x14ac:dyDescent="0.45">
      <c r="B84" s="6">
        <v>78</v>
      </c>
      <c r="C84" s="6"/>
      <c r="D84" s="7"/>
      <c r="E84" s="8" t="s">
        <v>0</v>
      </c>
      <c r="F84" s="5"/>
      <c r="G84" s="9"/>
      <c r="H84" s="52"/>
      <c r="I84" s="10"/>
      <c r="J84" s="57"/>
    </row>
    <row r="85" spans="2:10" ht="22.5" customHeight="1" x14ac:dyDescent="0.45">
      <c r="B85" s="6">
        <v>79</v>
      </c>
      <c r="C85" s="6"/>
      <c r="D85" s="7"/>
      <c r="E85" s="8" t="s">
        <v>0</v>
      </c>
      <c r="F85" s="5"/>
      <c r="G85" s="9"/>
      <c r="H85" s="52"/>
      <c r="I85" s="10"/>
      <c r="J85" s="57"/>
    </row>
    <row r="86" spans="2:10" ht="22.5" customHeight="1" x14ac:dyDescent="0.45">
      <c r="B86" s="6">
        <v>80</v>
      </c>
      <c r="C86" s="6"/>
      <c r="D86" s="7"/>
      <c r="E86" s="8" t="s">
        <v>0</v>
      </c>
      <c r="F86" s="5"/>
      <c r="G86" s="9"/>
      <c r="H86" s="52"/>
      <c r="I86" s="10"/>
      <c r="J86" s="57"/>
    </row>
    <row r="87" spans="2:10" ht="22.5" customHeight="1" x14ac:dyDescent="0.45">
      <c r="B87" s="6">
        <v>81</v>
      </c>
      <c r="C87" s="6"/>
      <c r="D87" s="7"/>
      <c r="E87" s="8" t="s">
        <v>0</v>
      </c>
      <c r="F87" s="5"/>
      <c r="G87" s="9"/>
      <c r="H87" s="52"/>
      <c r="I87" s="10"/>
      <c r="J87" s="57"/>
    </row>
    <row r="88" spans="2:10" ht="22.5" customHeight="1" x14ac:dyDescent="0.45">
      <c r="B88" s="6">
        <v>82</v>
      </c>
      <c r="C88" s="6"/>
      <c r="D88" s="7"/>
      <c r="E88" s="8" t="s">
        <v>0</v>
      </c>
      <c r="F88" s="5"/>
      <c r="G88" s="9"/>
      <c r="H88" s="52"/>
      <c r="I88" s="10"/>
      <c r="J88" s="57"/>
    </row>
    <row r="89" spans="2:10" ht="22.5" customHeight="1" x14ac:dyDescent="0.45">
      <c r="B89" s="6">
        <v>83</v>
      </c>
      <c r="C89" s="6"/>
      <c r="D89" s="7"/>
      <c r="E89" s="8" t="s">
        <v>0</v>
      </c>
      <c r="F89" s="5"/>
      <c r="G89" s="9"/>
      <c r="H89" s="52"/>
      <c r="I89" s="10"/>
      <c r="J89" s="57"/>
    </row>
    <row r="90" spans="2:10" ht="22.5" customHeight="1" x14ac:dyDescent="0.45">
      <c r="B90" s="6">
        <v>84</v>
      </c>
      <c r="C90" s="6"/>
      <c r="D90" s="7"/>
      <c r="E90" s="8" t="s">
        <v>0</v>
      </c>
      <c r="F90" s="5"/>
      <c r="G90" s="9"/>
      <c r="H90" s="52"/>
      <c r="I90" s="10"/>
      <c r="J90" s="57"/>
    </row>
    <row r="91" spans="2:10" ht="22.5" customHeight="1" x14ac:dyDescent="0.45">
      <c r="B91" s="6">
        <v>85</v>
      </c>
      <c r="C91" s="6"/>
      <c r="D91" s="7"/>
      <c r="E91" s="8" t="s">
        <v>0</v>
      </c>
      <c r="F91" s="5"/>
      <c r="G91" s="9"/>
      <c r="H91" s="52"/>
      <c r="I91" s="10"/>
      <c r="J91" s="57"/>
    </row>
    <row r="92" spans="2:10" ht="22.5" customHeight="1" x14ac:dyDescent="0.45">
      <c r="B92" s="6">
        <v>86</v>
      </c>
      <c r="C92" s="6"/>
      <c r="D92" s="7"/>
      <c r="E92" s="8" t="s">
        <v>0</v>
      </c>
      <c r="F92" s="5"/>
      <c r="G92" s="9"/>
      <c r="H92" s="52"/>
      <c r="I92" s="10"/>
      <c r="J92" s="57"/>
    </row>
    <row r="93" spans="2:10" ht="22.5" customHeight="1" x14ac:dyDescent="0.45">
      <c r="B93" s="6">
        <v>87</v>
      </c>
      <c r="C93" s="6"/>
      <c r="D93" s="7"/>
      <c r="E93" s="8" t="s">
        <v>0</v>
      </c>
      <c r="F93" s="5"/>
      <c r="G93" s="9"/>
      <c r="H93" s="52"/>
      <c r="I93" s="10"/>
      <c r="J93" s="57"/>
    </row>
    <row r="94" spans="2:10" ht="22.5" customHeight="1" x14ac:dyDescent="0.45">
      <c r="B94" s="6">
        <v>88</v>
      </c>
      <c r="C94" s="6"/>
      <c r="D94" s="7"/>
      <c r="E94" s="8" t="s">
        <v>0</v>
      </c>
      <c r="F94" s="5"/>
      <c r="G94" s="9"/>
      <c r="H94" s="52"/>
      <c r="I94" s="10"/>
      <c r="J94" s="57"/>
    </row>
    <row r="95" spans="2:10" ht="22.5" customHeight="1" x14ac:dyDescent="0.45">
      <c r="B95" s="6">
        <v>89</v>
      </c>
      <c r="C95" s="6"/>
      <c r="D95" s="7"/>
      <c r="E95" s="8" t="s">
        <v>0</v>
      </c>
      <c r="F95" s="5"/>
      <c r="G95" s="9"/>
      <c r="H95" s="52"/>
      <c r="I95" s="10"/>
      <c r="J95" s="57"/>
    </row>
    <row r="96" spans="2:10" ht="22.5" customHeight="1" x14ac:dyDescent="0.45">
      <c r="B96" s="6">
        <v>90</v>
      </c>
      <c r="C96" s="6"/>
      <c r="D96" s="7"/>
      <c r="E96" s="8" t="s">
        <v>0</v>
      </c>
      <c r="F96" s="5"/>
      <c r="G96" s="9"/>
      <c r="H96" s="52"/>
      <c r="I96" s="10"/>
      <c r="J96" s="57"/>
    </row>
    <row r="97" spans="2:10" ht="22.5" customHeight="1" x14ac:dyDescent="0.45">
      <c r="B97" s="6">
        <v>91</v>
      </c>
      <c r="C97" s="6"/>
      <c r="D97" s="7"/>
      <c r="E97" s="8" t="s">
        <v>0</v>
      </c>
      <c r="F97" s="5"/>
      <c r="G97" s="9"/>
      <c r="H97" s="52"/>
      <c r="I97" s="10"/>
      <c r="J97" s="57"/>
    </row>
    <row r="98" spans="2:10" ht="22.5" customHeight="1" x14ac:dyDescent="0.45">
      <c r="B98" s="6">
        <v>92</v>
      </c>
      <c r="C98" s="6"/>
      <c r="D98" s="7"/>
      <c r="E98" s="8" t="s">
        <v>0</v>
      </c>
      <c r="F98" s="5"/>
      <c r="G98" s="9"/>
      <c r="H98" s="52"/>
      <c r="I98" s="10"/>
      <c r="J98" s="57"/>
    </row>
    <row r="99" spans="2:10" ht="22.5" customHeight="1" x14ac:dyDescent="0.45">
      <c r="B99" s="6">
        <v>93</v>
      </c>
      <c r="C99" s="6"/>
      <c r="D99" s="7"/>
      <c r="E99" s="8" t="s">
        <v>0</v>
      </c>
      <c r="F99" s="5"/>
      <c r="G99" s="9"/>
      <c r="H99" s="52"/>
      <c r="I99" s="10"/>
      <c r="J99" s="57"/>
    </row>
    <row r="100" spans="2:10" ht="22.5" customHeight="1" x14ac:dyDescent="0.45">
      <c r="B100" s="6">
        <v>94</v>
      </c>
      <c r="C100" s="6"/>
      <c r="D100" s="7"/>
      <c r="E100" s="8" t="s">
        <v>0</v>
      </c>
      <c r="F100" s="5"/>
      <c r="G100" s="9"/>
      <c r="H100" s="52"/>
      <c r="I100" s="10"/>
      <c r="J100" s="57"/>
    </row>
    <row r="101" spans="2:10" ht="22.5" customHeight="1" x14ac:dyDescent="0.45">
      <c r="B101" s="6">
        <v>95</v>
      </c>
      <c r="C101" s="6"/>
      <c r="D101" s="7"/>
      <c r="E101" s="8" t="s">
        <v>0</v>
      </c>
      <c r="F101" s="5"/>
      <c r="G101" s="9"/>
      <c r="H101" s="52"/>
      <c r="I101" s="10"/>
      <c r="J101" s="57"/>
    </row>
    <row r="102" spans="2:10" ht="22.5" customHeight="1" x14ac:dyDescent="0.45">
      <c r="B102" s="6">
        <v>96</v>
      </c>
      <c r="C102" s="6"/>
      <c r="D102" s="7"/>
      <c r="E102" s="8" t="s">
        <v>0</v>
      </c>
      <c r="F102" s="5"/>
      <c r="G102" s="9"/>
      <c r="H102" s="52"/>
      <c r="I102" s="10"/>
      <c r="J102" s="57"/>
    </row>
    <row r="103" spans="2:10" ht="22.5" customHeight="1" x14ac:dyDescent="0.45">
      <c r="B103" s="6">
        <v>97</v>
      </c>
      <c r="C103" s="6"/>
      <c r="D103" s="7"/>
      <c r="E103" s="8" t="s">
        <v>0</v>
      </c>
      <c r="F103" s="5"/>
      <c r="G103" s="9"/>
      <c r="H103" s="52"/>
      <c r="I103" s="10"/>
      <c r="J103" s="57"/>
    </row>
    <row r="104" spans="2:10" ht="22.5" customHeight="1" x14ac:dyDescent="0.45">
      <c r="B104" s="6">
        <v>98</v>
      </c>
      <c r="C104" s="6"/>
      <c r="D104" s="7"/>
      <c r="E104" s="8" t="s">
        <v>0</v>
      </c>
      <c r="F104" s="5"/>
      <c r="G104" s="9"/>
      <c r="H104" s="52"/>
      <c r="I104" s="10"/>
      <c r="J104" s="57"/>
    </row>
    <row r="105" spans="2:10" ht="22.5" customHeight="1" x14ac:dyDescent="0.45">
      <c r="B105" s="6">
        <v>99</v>
      </c>
      <c r="C105" s="6"/>
      <c r="D105" s="7"/>
      <c r="E105" s="8" t="s">
        <v>0</v>
      </c>
      <c r="F105" s="5"/>
      <c r="G105" s="9"/>
      <c r="H105" s="52"/>
      <c r="I105" s="10"/>
      <c r="J105" s="57"/>
    </row>
    <row r="106" spans="2:10" ht="22.5" customHeight="1" x14ac:dyDescent="0.45">
      <c r="B106" s="6">
        <v>100</v>
      </c>
      <c r="C106" s="6"/>
      <c r="D106" s="7"/>
      <c r="E106" s="8" t="s">
        <v>0</v>
      </c>
      <c r="F106" s="5"/>
      <c r="G106" s="9"/>
      <c r="H106" s="52"/>
      <c r="I106" s="10"/>
      <c r="J106" s="57"/>
    </row>
    <row r="107" spans="2:10" ht="22.5" customHeight="1" x14ac:dyDescent="0.45">
      <c r="B107" s="6">
        <v>101</v>
      </c>
      <c r="C107" s="6"/>
      <c r="D107" s="7"/>
      <c r="E107" s="8" t="s">
        <v>0</v>
      </c>
      <c r="F107" s="5"/>
      <c r="G107" s="9"/>
      <c r="H107" s="52"/>
      <c r="I107" s="10"/>
      <c r="J107" s="57"/>
    </row>
    <row r="108" spans="2:10" ht="22.5" customHeight="1" x14ac:dyDescent="0.45">
      <c r="B108" s="6">
        <v>102</v>
      </c>
      <c r="C108" s="6"/>
      <c r="D108" s="7"/>
      <c r="E108" s="8" t="s">
        <v>0</v>
      </c>
      <c r="F108" s="5"/>
      <c r="G108" s="9"/>
      <c r="H108" s="52"/>
      <c r="I108" s="10"/>
      <c r="J108" s="57"/>
    </row>
    <row r="109" spans="2:10" ht="22.5" customHeight="1" x14ac:dyDescent="0.45">
      <c r="B109" s="6">
        <v>103</v>
      </c>
      <c r="C109" s="6"/>
      <c r="D109" s="7"/>
      <c r="E109" s="8" t="s">
        <v>0</v>
      </c>
      <c r="F109" s="5"/>
      <c r="G109" s="9"/>
      <c r="H109" s="52"/>
      <c r="I109" s="10"/>
      <c r="J109" s="57"/>
    </row>
    <row r="110" spans="2:10" ht="22.5" customHeight="1" x14ac:dyDescent="0.45">
      <c r="B110" s="6">
        <v>104</v>
      </c>
      <c r="C110" s="6"/>
      <c r="D110" s="7"/>
      <c r="E110" s="8" t="s">
        <v>0</v>
      </c>
      <c r="F110" s="5"/>
      <c r="G110" s="9"/>
      <c r="H110" s="52"/>
      <c r="I110" s="10"/>
      <c r="J110" s="57"/>
    </row>
    <row r="111" spans="2:10" ht="22.5" customHeight="1" x14ac:dyDescent="0.45">
      <c r="B111" s="6">
        <v>105</v>
      </c>
      <c r="C111" s="6"/>
      <c r="D111" s="7"/>
      <c r="E111" s="8" t="s">
        <v>0</v>
      </c>
      <c r="F111" s="5"/>
      <c r="G111" s="9"/>
      <c r="H111" s="52"/>
      <c r="I111" s="10"/>
      <c r="J111" s="57"/>
    </row>
    <row r="112" spans="2:10" ht="22.5" customHeight="1" x14ac:dyDescent="0.45">
      <c r="B112" s="6">
        <v>106</v>
      </c>
      <c r="C112" s="6"/>
      <c r="D112" s="7"/>
      <c r="E112" s="8" t="s">
        <v>0</v>
      </c>
      <c r="F112" s="5"/>
      <c r="G112" s="9"/>
      <c r="H112" s="52"/>
      <c r="I112" s="10"/>
      <c r="J112" s="57"/>
    </row>
    <row r="113" spans="2:10" ht="22.5" customHeight="1" x14ac:dyDescent="0.45">
      <c r="B113" s="6">
        <v>107</v>
      </c>
      <c r="C113" s="6"/>
      <c r="D113" s="7"/>
      <c r="E113" s="8" t="s">
        <v>0</v>
      </c>
      <c r="F113" s="5"/>
      <c r="G113" s="9"/>
      <c r="H113" s="52"/>
      <c r="I113" s="10"/>
      <c r="J113" s="57"/>
    </row>
    <row r="114" spans="2:10" ht="22.5" customHeight="1" x14ac:dyDescent="0.45">
      <c r="B114" s="6">
        <v>108</v>
      </c>
      <c r="C114" s="6"/>
      <c r="D114" s="7"/>
      <c r="E114" s="8" t="s">
        <v>0</v>
      </c>
      <c r="F114" s="5"/>
      <c r="G114" s="9"/>
      <c r="H114" s="52"/>
      <c r="I114" s="10"/>
      <c r="J114" s="57"/>
    </row>
    <row r="115" spans="2:10" ht="22.5" customHeight="1" x14ac:dyDescent="0.45">
      <c r="B115" s="6">
        <v>109</v>
      </c>
      <c r="C115" s="6"/>
      <c r="D115" s="7"/>
      <c r="E115" s="8" t="s">
        <v>0</v>
      </c>
      <c r="F115" s="5"/>
      <c r="G115" s="9"/>
      <c r="H115" s="52"/>
      <c r="I115" s="10"/>
      <c r="J115" s="57"/>
    </row>
    <row r="116" spans="2:10" ht="22.5" customHeight="1" x14ac:dyDescent="0.45">
      <c r="B116" s="6">
        <v>110</v>
      </c>
      <c r="C116" s="6"/>
      <c r="D116" s="7"/>
      <c r="E116" s="8" t="s">
        <v>0</v>
      </c>
      <c r="F116" s="5"/>
      <c r="G116" s="9"/>
      <c r="H116" s="52"/>
      <c r="I116" s="10"/>
      <c r="J116" s="57"/>
    </row>
    <row r="117" spans="2:10" ht="22.5" customHeight="1" x14ac:dyDescent="0.45">
      <c r="B117" s="6">
        <v>111</v>
      </c>
      <c r="C117" s="6"/>
      <c r="D117" s="7"/>
      <c r="E117" s="8" t="s">
        <v>0</v>
      </c>
      <c r="F117" s="5"/>
      <c r="G117" s="9"/>
      <c r="H117" s="52"/>
      <c r="I117" s="10"/>
      <c r="J117" s="57"/>
    </row>
    <row r="118" spans="2:10" ht="22.5" customHeight="1" x14ac:dyDescent="0.45">
      <c r="B118" s="6">
        <v>112</v>
      </c>
      <c r="C118" s="6"/>
      <c r="D118" s="7"/>
      <c r="E118" s="8" t="s">
        <v>0</v>
      </c>
      <c r="F118" s="5"/>
      <c r="G118" s="9"/>
      <c r="H118" s="52"/>
      <c r="I118" s="10"/>
      <c r="J118" s="57"/>
    </row>
    <row r="119" spans="2:10" ht="22.5" customHeight="1" x14ac:dyDescent="0.45">
      <c r="B119" s="6">
        <v>113</v>
      </c>
      <c r="C119" s="6"/>
      <c r="D119" s="7"/>
      <c r="E119" s="8" t="s">
        <v>0</v>
      </c>
      <c r="F119" s="5"/>
      <c r="G119" s="9"/>
      <c r="H119" s="52"/>
      <c r="I119" s="10"/>
      <c r="J119" s="57"/>
    </row>
    <row r="120" spans="2:10" ht="22.5" customHeight="1" x14ac:dyDescent="0.45">
      <c r="B120" s="6">
        <v>114</v>
      </c>
      <c r="C120" s="6"/>
      <c r="D120" s="7"/>
      <c r="E120" s="8" t="s">
        <v>0</v>
      </c>
      <c r="F120" s="5"/>
      <c r="G120" s="9"/>
      <c r="H120" s="52"/>
      <c r="I120" s="10"/>
      <c r="J120" s="57"/>
    </row>
    <row r="121" spans="2:10" ht="22.5" customHeight="1" x14ac:dyDescent="0.45">
      <c r="B121" s="6">
        <v>115</v>
      </c>
      <c r="C121" s="6"/>
      <c r="D121" s="7"/>
      <c r="E121" s="8" t="s">
        <v>0</v>
      </c>
      <c r="F121" s="5"/>
      <c r="G121" s="9"/>
      <c r="H121" s="52"/>
      <c r="I121" s="10"/>
      <c r="J121" s="57"/>
    </row>
    <row r="122" spans="2:10" ht="22.5" customHeight="1" x14ac:dyDescent="0.45">
      <c r="B122" s="6">
        <v>116</v>
      </c>
      <c r="C122" s="6"/>
      <c r="D122" s="7"/>
      <c r="E122" s="8" t="s">
        <v>0</v>
      </c>
      <c r="F122" s="5"/>
      <c r="G122" s="9"/>
      <c r="H122" s="52"/>
      <c r="I122" s="10"/>
      <c r="J122" s="57"/>
    </row>
    <row r="123" spans="2:10" ht="22.5" customHeight="1" x14ac:dyDescent="0.45">
      <c r="B123" s="6">
        <v>117</v>
      </c>
      <c r="C123" s="6"/>
      <c r="D123" s="7"/>
      <c r="E123" s="8" t="s">
        <v>0</v>
      </c>
      <c r="F123" s="5"/>
      <c r="G123" s="9"/>
      <c r="H123" s="52"/>
      <c r="I123" s="10"/>
      <c r="J123" s="57"/>
    </row>
    <row r="124" spans="2:10" ht="22.5" customHeight="1" x14ac:dyDescent="0.45">
      <c r="B124" s="6">
        <v>118</v>
      </c>
      <c r="C124" s="6"/>
      <c r="D124" s="7"/>
      <c r="E124" s="8" t="s">
        <v>0</v>
      </c>
      <c r="F124" s="5"/>
      <c r="G124" s="9"/>
      <c r="H124" s="52"/>
      <c r="I124" s="10"/>
      <c r="J124" s="57"/>
    </row>
    <row r="125" spans="2:10" ht="22.5" customHeight="1" x14ac:dyDescent="0.45">
      <c r="B125" s="6">
        <v>119</v>
      </c>
      <c r="C125" s="6"/>
      <c r="D125" s="7"/>
      <c r="E125" s="8" t="s">
        <v>0</v>
      </c>
      <c r="F125" s="5"/>
      <c r="G125" s="9"/>
      <c r="H125" s="52"/>
      <c r="I125" s="10"/>
      <c r="J125" s="57"/>
    </row>
    <row r="126" spans="2:10" ht="22.5" customHeight="1" x14ac:dyDescent="0.45">
      <c r="B126" s="6">
        <v>120</v>
      </c>
      <c r="C126" s="6"/>
      <c r="D126" s="7"/>
      <c r="E126" s="8" t="s">
        <v>0</v>
      </c>
      <c r="F126" s="5"/>
      <c r="G126" s="9"/>
      <c r="H126" s="52"/>
      <c r="I126" s="10"/>
      <c r="J126" s="57"/>
    </row>
    <row r="127" spans="2:10" ht="22.5" customHeight="1" x14ac:dyDescent="0.45">
      <c r="B127" s="6">
        <v>121</v>
      </c>
      <c r="C127" s="6"/>
      <c r="D127" s="7"/>
      <c r="E127" s="8" t="s">
        <v>0</v>
      </c>
      <c r="F127" s="5"/>
      <c r="G127" s="9"/>
      <c r="H127" s="52"/>
      <c r="I127" s="10"/>
      <c r="J127" s="57"/>
    </row>
    <row r="128" spans="2:10" ht="22.5" customHeight="1" x14ac:dyDescent="0.45">
      <c r="B128" s="6">
        <v>122</v>
      </c>
      <c r="C128" s="6"/>
      <c r="D128" s="7"/>
      <c r="E128" s="8" t="s">
        <v>0</v>
      </c>
      <c r="F128" s="5"/>
      <c r="G128" s="9"/>
      <c r="H128" s="52"/>
      <c r="I128" s="10"/>
      <c r="J128" s="57"/>
    </row>
    <row r="129" spans="2:10" ht="22.5" customHeight="1" x14ac:dyDescent="0.45">
      <c r="B129" s="6">
        <v>123</v>
      </c>
      <c r="C129" s="6"/>
      <c r="D129" s="7"/>
      <c r="E129" s="8" t="s">
        <v>0</v>
      </c>
      <c r="F129" s="5"/>
      <c r="G129" s="9"/>
      <c r="H129" s="52"/>
      <c r="I129" s="10"/>
      <c r="J129" s="57"/>
    </row>
    <row r="130" spans="2:10" ht="22.5" customHeight="1" x14ac:dyDescent="0.45">
      <c r="B130" s="6">
        <v>124</v>
      </c>
      <c r="C130" s="6"/>
      <c r="D130" s="7"/>
      <c r="E130" s="8" t="s">
        <v>0</v>
      </c>
      <c r="F130" s="5"/>
      <c r="G130" s="9"/>
      <c r="H130" s="52"/>
      <c r="I130" s="10"/>
      <c r="J130" s="57"/>
    </row>
    <row r="131" spans="2:10" ht="22.5" customHeight="1" x14ac:dyDescent="0.45">
      <c r="B131" s="6">
        <v>125</v>
      </c>
      <c r="C131" s="6"/>
      <c r="D131" s="7"/>
      <c r="E131" s="8" t="s">
        <v>0</v>
      </c>
      <c r="F131" s="5"/>
      <c r="G131" s="9"/>
      <c r="H131" s="52"/>
      <c r="I131" s="10"/>
      <c r="J131" s="57"/>
    </row>
    <row r="132" spans="2:10" ht="22.5" customHeight="1" x14ac:dyDescent="0.45">
      <c r="B132" s="6">
        <v>126</v>
      </c>
      <c r="C132" s="6"/>
      <c r="D132" s="7"/>
      <c r="E132" s="8" t="s">
        <v>0</v>
      </c>
      <c r="F132" s="5"/>
      <c r="G132" s="9"/>
      <c r="H132" s="52"/>
      <c r="I132" s="10"/>
      <c r="J132" s="57"/>
    </row>
    <row r="133" spans="2:10" ht="22.5" customHeight="1" x14ac:dyDescent="0.45">
      <c r="B133" s="6">
        <v>127</v>
      </c>
      <c r="C133" s="6"/>
      <c r="D133" s="7"/>
      <c r="E133" s="8" t="s">
        <v>0</v>
      </c>
      <c r="F133" s="5"/>
      <c r="G133" s="9"/>
      <c r="H133" s="52"/>
      <c r="I133" s="10"/>
      <c r="J133" s="57"/>
    </row>
    <row r="134" spans="2:10" ht="22.5" customHeight="1" x14ac:dyDescent="0.45">
      <c r="B134" s="6">
        <v>128</v>
      </c>
      <c r="C134" s="6"/>
      <c r="D134" s="7"/>
      <c r="E134" s="8" t="s">
        <v>0</v>
      </c>
      <c r="F134" s="5"/>
      <c r="G134" s="9"/>
      <c r="H134" s="52"/>
      <c r="I134" s="10"/>
      <c r="J134" s="57"/>
    </row>
    <row r="135" spans="2:10" ht="22.5" customHeight="1" x14ac:dyDescent="0.45">
      <c r="B135" s="6">
        <v>129</v>
      </c>
      <c r="C135" s="6"/>
      <c r="D135" s="7"/>
      <c r="E135" s="8" t="s">
        <v>0</v>
      </c>
      <c r="F135" s="5"/>
      <c r="G135" s="9"/>
      <c r="H135" s="52"/>
      <c r="I135" s="10"/>
      <c r="J135" s="57"/>
    </row>
    <row r="136" spans="2:10" ht="22.5" customHeight="1" x14ac:dyDescent="0.45">
      <c r="B136" s="6">
        <v>130</v>
      </c>
      <c r="C136" s="6"/>
      <c r="D136" s="7"/>
      <c r="E136" s="8" t="s">
        <v>0</v>
      </c>
      <c r="F136" s="5"/>
      <c r="G136" s="9"/>
      <c r="H136" s="52"/>
      <c r="I136" s="10"/>
      <c r="J136" s="57"/>
    </row>
    <row r="137" spans="2:10" ht="22.5" customHeight="1" x14ac:dyDescent="0.45">
      <c r="B137" s="6">
        <v>131</v>
      </c>
      <c r="C137" s="6"/>
      <c r="D137" s="7"/>
      <c r="E137" s="8" t="s">
        <v>0</v>
      </c>
      <c r="F137" s="5"/>
      <c r="G137" s="9"/>
      <c r="H137" s="52"/>
      <c r="I137" s="10"/>
      <c r="J137" s="57"/>
    </row>
    <row r="138" spans="2:10" ht="22.5" customHeight="1" x14ac:dyDescent="0.45">
      <c r="B138" s="6">
        <v>132</v>
      </c>
      <c r="C138" s="6"/>
      <c r="D138" s="7"/>
      <c r="E138" s="8" t="s">
        <v>0</v>
      </c>
      <c r="F138" s="5"/>
      <c r="G138" s="9"/>
      <c r="H138" s="52"/>
      <c r="I138" s="10"/>
      <c r="J138" s="57"/>
    </row>
    <row r="139" spans="2:10" ht="22.5" customHeight="1" x14ac:dyDescent="0.45">
      <c r="B139" s="6">
        <v>133</v>
      </c>
      <c r="C139" s="6"/>
      <c r="D139" s="7"/>
      <c r="E139" s="8" t="s">
        <v>0</v>
      </c>
      <c r="F139" s="5"/>
      <c r="G139" s="9"/>
      <c r="H139" s="52"/>
      <c r="I139" s="10"/>
      <c r="J139" s="57"/>
    </row>
    <row r="140" spans="2:10" ht="22.5" customHeight="1" x14ac:dyDescent="0.45">
      <c r="B140" s="6">
        <v>134</v>
      </c>
      <c r="C140" s="6"/>
      <c r="D140" s="7"/>
      <c r="E140" s="8" t="s">
        <v>0</v>
      </c>
      <c r="F140" s="5"/>
      <c r="G140" s="9"/>
      <c r="H140" s="52"/>
      <c r="I140" s="10"/>
      <c r="J140" s="57"/>
    </row>
    <row r="141" spans="2:10" ht="22.5" customHeight="1" x14ac:dyDescent="0.45">
      <c r="B141" s="6">
        <v>135</v>
      </c>
      <c r="C141" s="6"/>
      <c r="D141" s="7"/>
      <c r="E141" s="8" t="s">
        <v>0</v>
      </c>
      <c r="F141" s="5"/>
      <c r="G141" s="9"/>
      <c r="H141" s="52"/>
      <c r="I141" s="10"/>
      <c r="J141" s="57"/>
    </row>
    <row r="142" spans="2:10" ht="22.5" customHeight="1" x14ac:dyDescent="0.45">
      <c r="B142" s="6">
        <v>136</v>
      </c>
      <c r="C142" s="6"/>
      <c r="D142" s="7"/>
      <c r="E142" s="8" t="s">
        <v>0</v>
      </c>
      <c r="F142" s="5"/>
      <c r="G142" s="9"/>
      <c r="H142" s="52"/>
      <c r="I142" s="10"/>
      <c r="J142" s="57"/>
    </row>
    <row r="143" spans="2:10" ht="22.5" customHeight="1" x14ac:dyDescent="0.45">
      <c r="B143" s="6">
        <v>137</v>
      </c>
      <c r="C143" s="6"/>
      <c r="D143" s="7"/>
      <c r="E143" s="8" t="s">
        <v>0</v>
      </c>
      <c r="F143" s="5"/>
      <c r="G143" s="9"/>
      <c r="H143" s="52"/>
      <c r="I143" s="10"/>
      <c r="J143" s="57"/>
    </row>
    <row r="144" spans="2:10" ht="22.5" customHeight="1" x14ac:dyDescent="0.45">
      <c r="B144" s="6">
        <v>138</v>
      </c>
      <c r="C144" s="6"/>
      <c r="D144" s="7"/>
      <c r="E144" s="8" t="s">
        <v>0</v>
      </c>
      <c r="F144" s="5"/>
      <c r="G144" s="9"/>
      <c r="H144" s="52"/>
      <c r="I144" s="10"/>
      <c r="J144" s="57"/>
    </row>
    <row r="145" spans="2:10" ht="22.5" customHeight="1" x14ac:dyDescent="0.45">
      <c r="B145" s="6">
        <v>139</v>
      </c>
      <c r="C145" s="6"/>
      <c r="D145" s="7"/>
      <c r="E145" s="8" t="s">
        <v>0</v>
      </c>
      <c r="F145" s="5"/>
      <c r="G145" s="9"/>
      <c r="H145" s="52"/>
      <c r="I145" s="10"/>
      <c r="J145" s="57"/>
    </row>
    <row r="146" spans="2:10" ht="22.5" customHeight="1" x14ac:dyDescent="0.45">
      <c r="B146" s="6">
        <v>140</v>
      </c>
      <c r="C146" s="6"/>
      <c r="D146" s="7"/>
      <c r="E146" s="8" t="s">
        <v>0</v>
      </c>
      <c r="F146" s="5"/>
      <c r="G146" s="9"/>
      <c r="H146" s="52"/>
      <c r="I146" s="10"/>
      <c r="J146" s="57"/>
    </row>
    <row r="147" spans="2:10" ht="22.5" customHeight="1" x14ac:dyDescent="0.45">
      <c r="B147" s="6">
        <v>141</v>
      </c>
      <c r="C147" s="6"/>
      <c r="D147" s="7"/>
      <c r="E147" s="8" t="s">
        <v>0</v>
      </c>
      <c r="F147" s="5"/>
      <c r="G147" s="9"/>
      <c r="H147" s="52"/>
      <c r="I147" s="10"/>
      <c r="J147" s="57"/>
    </row>
    <row r="148" spans="2:10" ht="22.5" customHeight="1" x14ac:dyDescent="0.45">
      <c r="B148" s="6">
        <v>142</v>
      </c>
      <c r="C148" s="6"/>
      <c r="D148" s="7"/>
      <c r="E148" s="8" t="s">
        <v>0</v>
      </c>
      <c r="F148" s="5"/>
      <c r="G148" s="9"/>
      <c r="H148" s="52"/>
      <c r="I148" s="10"/>
      <c r="J148" s="57"/>
    </row>
    <row r="149" spans="2:10" ht="22.5" customHeight="1" x14ac:dyDescent="0.45">
      <c r="B149" s="6">
        <v>143</v>
      </c>
      <c r="C149" s="6"/>
      <c r="D149" s="7"/>
      <c r="E149" s="8" t="s">
        <v>0</v>
      </c>
      <c r="F149" s="5"/>
      <c r="G149" s="9"/>
      <c r="H149" s="52"/>
      <c r="I149" s="10"/>
      <c r="J149" s="57"/>
    </row>
    <row r="150" spans="2:10" ht="22.5" customHeight="1" x14ac:dyDescent="0.45">
      <c r="B150" s="6">
        <v>144</v>
      </c>
      <c r="C150" s="6"/>
      <c r="D150" s="7"/>
      <c r="E150" s="8" t="s">
        <v>0</v>
      </c>
      <c r="F150" s="5"/>
      <c r="G150" s="9"/>
      <c r="H150" s="52"/>
      <c r="I150" s="10"/>
      <c r="J150" s="57"/>
    </row>
    <row r="151" spans="2:10" ht="22.5" customHeight="1" x14ac:dyDescent="0.45">
      <c r="B151" s="6">
        <v>145</v>
      </c>
      <c r="C151" s="6"/>
      <c r="D151" s="7"/>
      <c r="E151" s="8" t="s">
        <v>0</v>
      </c>
      <c r="F151" s="5"/>
      <c r="G151" s="9"/>
      <c r="H151" s="52"/>
      <c r="I151" s="10"/>
      <c r="J151" s="57"/>
    </row>
    <row r="152" spans="2:10" ht="22.5" customHeight="1" x14ac:dyDescent="0.45">
      <c r="B152" s="6">
        <v>146</v>
      </c>
      <c r="C152" s="6"/>
      <c r="D152" s="7"/>
      <c r="E152" s="8" t="s">
        <v>0</v>
      </c>
      <c r="F152" s="5"/>
      <c r="G152" s="9"/>
      <c r="H152" s="52"/>
      <c r="I152" s="10"/>
      <c r="J152" s="57"/>
    </row>
    <row r="153" spans="2:10" ht="22.5" customHeight="1" x14ac:dyDescent="0.45">
      <c r="B153" s="6">
        <v>147</v>
      </c>
      <c r="C153" s="6"/>
      <c r="D153" s="7"/>
      <c r="E153" s="8" t="s">
        <v>0</v>
      </c>
      <c r="F153" s="5"/>
      <c r="G153" s="9"/>
      <c r="H153" s="52"/>
      <c r="I153" s="10"/>
      <c r="J153" s="57"/>
    </row>
    <row r="154" spans="2:10" ht="22.5" customHeight="1" x14ac:dyDescent="0.45">
      <c r="B154" s="6">
        <v>148</v>
      </c>
      <c r="C154" s="6"/>
      <c r="D154" s="7"/>
      <c r="E154" s="8" t="s">
        <v>0</v>
      </c>
      <c r="F154" s="5"/>
      <c r="G154" s="9"/>
      <c r="H154" s="52"/>
      <c r="I154" s="10"/>
      <c r="J154" s="57"/>
    </row>
    <row r="155" spans="2:10" ht="22.5" customHeight="1" x14ac:dyDescent="0.45">
      <c r="B155" s="6">
        <v>149</v>
      </c>
      <c r="C155" s="6"/>
      <c r="D155" s="7"/>
      <c r="E155" s="8" t="s">
        <v>0</v>
      </c>
      <c r="F155" s="5"/>
      <c r="G155" s="9"/>
      <c r="H155" s="52"/>
      <c r="I155" s="10"/>
      <c r="J155" s="57"/>
    </row>
    <row r="156" spans="2:10" ht="22.5" customHeight="1" x14ac:dyDescent="0.45">
      <c r="B156" s="6">
        <v>150</v>
      </c>
      <c r="C156" s="6"/>
      <c r="D156" s="7"/>
      <c r="E156" s="8" t="s">
        <v>0</v>
      </c>
      <c r="F156" s="5"/>
      <c r="G156" s="9"/>
      <c r="H156" s="52"/>
      <c r="I156" s="10"/>
      <c r="J156" s="57"/>
    </row>
  </sheetData>
  <mergeCells count="7">
    <mergeCell ref="H2:J2"/>
    <mergeCell ref="G4:I4"/>
    <mergeCell ref="D4:F6"/>
    <mergeCell ref="C4:C6"/>
    <mergeCell ref="B4:B6"/>
    <mergeCell ref="B2:D2"/>
    <mergeCell ref="G5:H5"/>
  </mergeCells>
  <phoneticPr fontId="1"/>
  <conditionalFormatting sqref="J7:J26 J67:J126 J137:J156">
    <cfRule type="expression" dxfId="11" priority="13">
      <formula>$C7="学習支援"</formula>
    </cfRule>
  </conditionalFormatting>
  <conditionalFormatting sqref="C7:C26 C67:C126 C137:C156">
    <cfRule type="containsText" dxfId="10" priority="11" operator="containsText" text="学習支援">
      <formula>NOT(ISERROR(SEARCH("学習支援",C7)))</formula>
    </cfRule>
  </conditionalFormatting>
  <conditionalFormatting sqref="J57:J66">
    <cfRule type="expression" dxfId="9" priority="10">
      <formula>$C57="学習支援"</formula>
    </cfRule>
  </conditionalFormatting>
  <conditionalFormatting sqref="C57:C66">
    <cfRule type="containsText" dxfId="8" priority="9" operator="containsText" text="学習支援">
      <formula>NOT(ISERROR(SEARCH("学習支援",C57)))</formula>
    </cfRule>
  </conditionalFormatting>
  <conditionalFormatting sqref="J47:J56">
    <cfRule type="expression" dxfId="7" priority="8">
      <formula>$C47="学習支援"</formula>
    </cfRule>
  </conditionalFormatting>
  <conditionalFormatting sqref="C47:C56">
    <cfRule type="containsText" dxfId="6" priority="7" operator="containsText" text="学習支援">
      <formula>NOT(ISERROR(SEARCH("学習支援",C47)))</formula>
    </cfRule>
  </conditionalFormatting>
  <conditionalFormatting sqref="J37:J46">
    <cfRule type="expression" dxfId="5" priority="6">
      <formula>$C37="学習支援"</formula>
    </cfRule>
  </conditionalFormatting>
  <conditionalFormatting sqref="C37:C46">
    <cfRule type="containsText" dxfId="4" priority="5" operator="containsText" text="学習支援">
      <formula>NOT(ISERROR(SEARCH("学習支援",C37)))</formula>
    </cfRule>
  </conditionalFormatting>
  <conditionalFormatting sqref="J27:J36">
    <cfRule type="expression" dxfId="3" priority="4">
      <formula>$C27="学習支援"</formula>
    </cfRule>
  </conditionalFormatting>
  <conditionalFormatting sqref="C27:C36">
    <cfRule type="containsText" dxfId="2" priority="3" operator="containsText" text="学習支援">
      <formula>NOT(ISERROR(SEARCH("学習支援",C27)))</formula>
    </cfRule>
  </conditionalFormatting>
  <conditionalFormatting sqref="J127:J136">
    <cfRule type="expression" dxfId="1" priority="2">
      <formula>$C127="学習支援"</formula>
    </cfRule>
  </conditionalFormatting>
  <conditionalFormatting sqref="C127:C136">
    <cfRule type="containsText" dxfId="0" priority="1" operator="containsText" text="学習支援">
      <formula>NOT(ISERROR(SEARCH("学習支援",C127)))</formula>
    </cfRule>
  </conditionalFormatting>
  <dataValidations count="3">
    <dataValidation type="list" allowBlank="1" showInputMessage="1" showErrorMessage="1" sqref="C7:C156">
      <formula1>"子ども食堂,食料支援,居場所のみ,学習支援"</formula1>
    </dataValidation>
    <dataValidation type="list" allowBlank="1" showInputMessage="1" showErrorMessage="1" sqref="D7:D156">
      <formula1>"4,5,6,7,8,9,10,11,12,1,2,3"</formula1>
    </dataValidation>
    <dataValidation type="list" allowBlank="1" showInputMessage="1" showErrorMessage="1" sqref="F7:F156">
      <formula1>"1,2,3,4,5,6,7,8,9,10,11,12,13,14,15,16,17,18,19,20,21,22,23,24,25,26,27,28,29,30,31"</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0"/>
  <sheetViews>
    <sheetView tabSelected="1" topLeftCell="A5" zoomScaleNormal="100" workbookViewId="0">
      <selection activeCell="D7" sqref="D7"/>
    </sheetView>
  </sheetViews>
  <sheetFormatPr defaultRowHeight="18" x14ac:dyDescent="0.45"/>
  <cols>
    <col min="1" max="1" width="1.8984375" customWidth="1"/>
    <col min="2" max="2" width="10" style="1" customWidth="1"/>
    <col min="3" max="3" width="9" style="1" bestFit="1" customWidth="1"/>
    <col min="4" max="4" width="13" style="1" bestFit="1" customWidth="1"/>
    <col min="5" max="5" width="9" style="1"/>
    <col min="6" max="6" width="13" style="1" bestFit="1" customWidth="1"/>
    <col min="7" max="7" width="9" style="1" bestFit="1" customWidth="1"/>
    <col min="8" max="8" width="13" style="1" bestFit="1" customWidth="1"/>
    <col min="9" max="9" width="9" style="1"/>
    <col min="10" max="10" width="13" style="1" bestFit="1" customWidth="1"/>
    <col min="11" max="11" width="9" style="1" bestFit="1" customWidth="1"/>
    <col min="12" max="12" width="13" style="1" bestFit="1" customWidth="1"/>
    <col min="13" max="13" width="9" style="1"/>
    <col min="14" max="14" width="13" style="1" bestFit="1" customWidth="1"/>
    <col min="15" max="15" width="9" style="1" bestFit="1" customWidth="1"/>
    <col min="16" max="16" width="13" style="1" bestFit="1" customWidth="1"/>
    <col min="17" max="17" width="1.8984375" customWidth="1"/>
  </cols>
  <sheetData>
    <row r="1" spans="2:16" ht="12" customHeight="1" x14ac:dyDescent="0.45"/>
    <row r="2" spans="2:16" s="11" customFormat="1" ht="26.25" customHeight="1" x14ac:dyDescent="0.45">
      <c r="B2" s="122" t="s">
        <v>31</v>
      </c>
      <c r="C2" s="122"/>
      <c r="D2" s="122"/>
      <c r="E2" s="122"/>
      <c r="F2" s="122"/>
      <c r="I2" s="85"/>
      <c r="J2" s="38" t="s">
        <v>37</v>
      </c>
      <c r="K2" s="142"/>
      <c r="L2" s="142"/>
      <c r="M2" s="142"/>
      <c r="N2" s="142"/>
      <c r="O2" s="142"/>
      <c r="P2" s="85"/>
    </row>
    <row r="3" spans="2:16" ht="14.25" customHeight="1" thickBot="1" x14ac:dyDescent="0.5"/>
    <row r="4" spans="2:16" ht="22.5" customHeight="1" x14ac:dyDescent="0.45">
      <c r="B4" s="123" t="s">
        <v>14</v>
      </c>
      <c r="C4" s="125" t="s">
        <v>15</v>
      </c>
      <c r="D4" s="126"/>
      <c r="E4" s="126"/>
      <c r="F4" s="127"/>
      <c r="G4" s="128" t="s">
        <v>16</v>
      </c>
      <c r="H4" s="129"/>
      <c r="I4" s="129"/>
      <c r="J4" s="130"/>
      <c r="K4" s="137" t="s">
        <v>60</v>
      </c>
      <c r="L4" s="138"/>
      <c r="M4" s="138"/>
      <c r="N4" s="139"/>
      <c r="O4" s="131" t="s">
        <v>17</v>
      </c>
      <c r="P4" s="132"/>
    </row>
    <row r="5" spans="2:16" ht="22.5" customHeight="1" x14ac:dyDescent="0.45">
      <c r="B5" s="124"/>
      <c r="C5" s="34" t="s">
        <v>32</v>
      </c>
      <c r="D5" s="133" t="s">
        <v>5</v>
      </c>
      <c r="E5" s="134"/>
      <c r="F5" s="17" t="s">
        <v>6</v>
      </c>
      <c r="G5" s="35" t="s">
        <v>32</v>
      </c>
      <c r="H5" s="135" t="s">
        <v>5</v>
      </c>
      <c r="I5" s="136"/>
      <c r="J5" s="21" t="s">
        <v>6</v>
      </c>
      <c r="K5" s="79" t="s">
        <v>32</v>
      </c>
      <c r="L5" s="140" t="s">
        <v>5</v>
      </c>
      <c r="M5" s="141"/>
      <c r="N5" s="80" t="s">
        <v>6</v>
      </c>
      <c r="O5" s="36" t="s">
        <v>32</v>
      </c>
      <c r="P5" s="42" t="s">
        <v>5</v>
      </c>
    </row>
    <row r="6" spans="2:16" ht="22.5" customHeight="1" thickBot="1" x14ac:dyDescent="0.5">
      <c r="B6" s="14" t="s">
        <v>33</v>
      </c>
      <c r="C6" s="28" t="s">
        <v>9</v>
      </c>
      <c r="D6" s="18" t="s">
        <v>2</v>
      </c>
      <c r="E6" s="19" t="s">
        <v>4</v>
      </c>
      <c r="F6" s="20" t="s">
        <v>7</v>
      </c>
      <c r="G6" s="32" t="s">
        <v>9</v>
      </c>
      <c r="H6" s="22" t="s">
        <v>2</v>
      </c>
      <c r="I6" s="23" t="s">
        <v>4</v>
      </c>
      <c r="J6" s="24" t="s">
        <v>7</v>
      </c>
      <c r="K6" s="81" t="s">
        <v>9</v>
      </c>
      <c r="L6" s="82" t="s">
        <v>2</v>
      </c>
      <c r="M6" s="83" t="s">
        <v>4</v>
      </c>
      <c r="N6" s="84" t="s">
        <v>7</v>
      </c>
      <c r="O6" s="37" t="s">
        <v>9</v>
      </c>
      <c r="P6" s="43" t="s">
        <v>2</v>
      </c>
    </row>
    <row r="7" spans="2:16" ht="22.5" customHeight="1" x14ac:dyDescent="0.45">
      <c r="B7" s="12" t="s">
        <v>18</v>
      </c>
      <c r="C7" s="89">
        <f>COUNTIFS(参加者数入力シート!$C$7:$C$156,"子ども食堂",参加者数入力シート!$D$7:$D$156,4)</f>
        <v>0</v>
      </c>
      <c r="D7" s="90">
        <f>SUMIFS(参加者数入力シート!$G$7:$G$156,参加者数入力シート!$C$7:$C$156,"子ども食堂",参加者数入力シート!$D$7:$D$156,4)</f>
        <v>0</v>
      </c>
      <c r="E7" s="91">
        <f>SUMIFS(参加者数入力シート!$H$7:$H$156,参加者数入力シート!$C$7:$C$156,"子ども食堂",参加者数入力シート!$D$7:$D$156,4)</f>
        <v>0</v>
      </c>
      <c r="F7" s="92">
        <f>SUMIFS(参加者数入力シート!$I$7:$I$156,参加者数入力シート!$C$7:$C$156,"子ども食堂",参加者数入力シート!$D$7:$D$156,4)</f>
        <v>0</v>
      </c>
      <c r="G7" s="93">
        <f>COUNTIFS(参加者数入力シート!$C$7:$C$156,"食料支援",参加者数入力シート!$D$7:$D$156,4)</f>
        <v>0</v>
      </c>
      <c r="H7" s="90">
        <f>SUMIFS(参加者数入力シート!$G$7:$G$156,参加者数入力シート!$C$7:$C$156,"食料支援",参加者数入力シート!$D$7:$D$156,4)</f>
        <v>0</v>
      </c>
      <c r="I7" s="91">
        <f>SUMIFS(参加者数入力シート!$H$7:$H$156,参加者数入力シート!$C$7:$C$156,"食料支援",参加者数入力シート!$D$7:$D$156,4)</f>
        <v>0</v>
      </c>
      <c r="J7" s="92">
        <f>SUMIFS(参加者数入力シート!$I$7:$I$156,参加者数入力シート!$C$7:$C$156,"食料支援",参加者数入力シート!$D$7:$D$156,4)</f>
        <v>0</v>
      </c>
      <c r="K7" s="93">
        <f>COUNTIFS(参加者数入力シート!$C$7:$C$156,"居場所のみ",参加者数入力シート!$D$7:$D$156,4)</f>
        <v>0</v>
      </c>
      <c r="L7" s="90">
        <f>SUMIFS(参加者数入力シート!$G$7:$G$156,参加者数入力シート!$C$7:$C$156,"居場所のみ",参加者数入力シート!$D$7:$D$156,4)</f>
        <v>0</v>
      </c>
      <c r="M7" s="91">
        <f>SUMIFS(参加者数入力シート!$H$7:$H$156,参加者数入力シート!$C$7:$C$156,"居場所のみ",参加者数入力シート!$D$7:$D$156,4)</f>
        <v>0</v>
      </c>
      <c r="N7" s="92">
        <f>SUMIFS(参加者数入力シート!$I$7:$I$156,参加者数入力シート!$C$7:$C$156,"居場所のみ",参加者数入力シート!$D$7:$D$156,4)</f>
        <v>0</v>
      </c>
      <c r="O7" s="93">
        <f>COUNTIFS(参加者数入力シート!$C$7:$C$156,"学習支援",参加者数入力シート!$D$7:$D$156,4)</f>
        <v>0</v>
      </c>
      <c r="P7" s="94">
        <f>SUMIFS(参加者数入力シート!$J$7:$J$156,参加者数入力シート!$C$7:$C$156,"学習支援",参加者数入力シート!$D$7:$D$156,4)</f>
        <v>0</v>
      </c>
    </row>
    <row r="8" spans="2:16" ht="22.5" customHeight="1" x14ac:dyDescent="0.45">
      <c r="B8" s="13" t="s">
        <v>19</v>
      </c>
      <c r="C8" s="95">
        <f>COUNTIFS(参加者数入力シート!$C$7:$C$156,"子ども食堂",参加者数入力シート!$D$7:$D$156,5)</f>
        <v>0</v>
      </c>
      <c r="D8" s="96">
        <f>SUMIFS(参加者数入力シート!$G$7:$G$156,参加者数入力シート!$C$7:$C$156,"子ども食堂",参加者数入力シート!$D$7:$D$156,5)</f>
        <v>0</v>
      </c>
      <c r="E8" s="97">
        <f>SUMIFS(参加者数入力シート!$H$7:$H$156,参加者数入力シート!$C$7:$C$156,"子ども食堂",参加者数入力シート!$D$7:$D$156,5)</f>
        <v>0</v>
      </c>
      <c r="F8" s="98">
        <f>SUMIFS(参加者数入力シート!$I$7:$I$156,参加者数入力シート!$C$7:$C$156,"子ども食堂",参加者数入力シート!$D$7:$D$156,5)</f>
        <v>0</v>
      </c>
      <c r="G8" s="99">
        <f>COUNTIFS(参加者数入力シート!$C$7:$C$156,"食料支援",参加者数入力シート!$D$7:$D$156,5)</f>
        <v>0</v>
      </c>
      <c r="H8" s="96">
        <f>SUMIFS(参加者数入力シート!$G$7:$G$156,参加者数入力シート!$C$7:$C$156,"食料支援",参加者数入力シート!$D$7:$D$156,5)</f>
        <v>0</v>
      </c>
      <c r="I8" s="97">
        <f>SUMIFS(参加者数入力シート!$H$7:$H$156,参加者数入力シート!$C$7:$C$156,"食料支援",参加者数入力シート!$D$7:$D$156,5)</f>
        <v>0</v>
      </c>
      <c r="J8" s="98">
        <f>SUMIFS(参加者数入力シート!$I$7:$I$156,参加者数入力シート!$C$7:$C$156,"食料支援",参加者数入力シート!$D$7:$D$156,5)</f>
        <v>0</v>
      </c>
      <c r="K8" s="99">
        <f>COUNTIFS(参加者数入力シート!$C$7:$C$156,"居場所のみ",参加者数入力シート!$D$7:$D$156,5)</f>
        <v>0</v>
      </c>
      <c r="L8" s="96">
        <f>SUMIFS(参加者数入力シート!$G$7:$G$156,参加者数入力シート!$C$7:$C$156,"居場所のみ",参加者数入力シート!$D$7:$D$156,5)</f>
        <v>0</v>
      </c>
      <c r="M8" s="97">
        <f>SUMIFS(参加者数入力シート!$H$7:$H$156,参加者数入力シート!$C$7:$C$156,"居場所のみ",参加者数入力シート!$D$7:$D$156,5)</f>
        <v>0</v>
      </c>
      <c r="N8" s="98">
        <f>SUMIFS(参加者数入力シート!$I$7:$I$156,参加者数入力シート!$C$7:$C$156,"居場所のみ",参加者数入力シート!$D$7:$D$156,5)</f>
        <v>0</v>
      </c>
      <c r="O8" s="99">
        <f>COUNTIFS(参加者数入力シート!$C$7:$C$156,"学習支援",参加者数入力シート!$D$7:$D$156,5)</f>
        <v>0</v>
      </c>
      <c r="P8" s="100">
        <f>SUMIFS(参加者数入力シート!$J$7:$J$156,参加者数入力シート!$C$7:$C$156,"学習支援",参加者数入力シート!$D$7:$D$156,5)</f>
        <v>0</v>
      </c>
    </row>
    <row r="9" spans="2:16" ht="22.5" customHeight="1" x14ac:dyDescent="0.45">
      <c r="B9" s="13" t="s">
        <v>20</v>
      </c>
      <c r="C9" s="95">
        <f>COUNTIFS(参加者数入力シート!$C$7:$C$156,"子ども食堂",参加者数入力シート!$D$7:$D$156,6)</f>
        <v>0</v>
      </c>
      <c r="D9" s="96">
        <f>SUMIFS(参加者数入力シート!$G$7:$G$156,参加者数入力シート!$C$7:$C$156,"子ども食堂",参加者数入力シート!$D$7:$D$156,6)</f>
        <v>0</v>
      </c>
      <c r="E9" s="97">
        <f>SUMIFS(参加者数入力シート!$H$7:$H$156,参加者数入力シート!$C$7:$C$156,"子ども食堂",参加者数入力シート!$D$7:$D$156,6)</f>
        <v>0</v>
      </c>
      <c r="F9" s="98">
        <f>SUMIFS(参加者数入力シート!$I$7:$I$156,参加者数入力シート!$C$7:$C$156,"子ども食堂",参加者数入力シート!$D$7:$D$156,6)</f>
        <v>0</v>
      </c>
      <c r="G9" s="99">
        <f>COUNTIFS(参加者数入力シート!$C$7:$C$156,"食料支援",参加者数入力シート!$D$7:$D$156,6)</f>
        <v>0</v>
      </c>
      <c r="H9" s="96">
        <f>SUMIFS(参加者数入力シート!$G$7:$G$156,参加者数入力シート!$C$7:$C$156,"食料支援",参加者数入力シート!$D$7:$D$156,6)</f>
        <v>0</v>
      </c>
      <c r="I9" s="97">
        <f>SUMIFS(参加者数入力シート!$H$7:$H$156,参加者数入力シート!$C$7:$C$156,"食料支援",参加者数入力シート!$D$7:$D$156,6)</f>
        <v>0</v>
      </c>
      <c r="J9" s="98">
        <f>SUMIFS(参加者数入力シート!$I$7:$I$156,参加者数入力シート!$C$7:$C$156,"食料支援",参加者数入力シート!$D$7:$D$156,6)</f>
        <v>0</v>
      </c>
      <c r="K9" s="99">
        <f>COUNTIFS(参加者数入力シート!$C$7:$C$156,"居場所のみ",参加者数入力シート!$D$7:$D$156,6)</f>
        <v>0</v>
      </c>
      <c r="L9" s="96">
        <f>SUMIFS(参加者数入力シート!$G$7:$G$156,参加者数入力シート!$C$7:$C$156,"居場所のみ",参加者数入力シート!$D$7:$D$156,6)</f>
        <v>0</v>
      </c>
      <c r="M9" s="97">
        <f>SUMIFS(参加者数入力シート!$H$7:$H$156,参加者数入力シート!$C$7:$C$156,"居場所のみ",参加者数入力シート!$D$7:$D$156,6)</f>
        <v>0</v>
      </c>
      <c r="N9" s="98">
        <f>SUMIFS(参加者数入力シート!$I$7:$I$156,参加者数入力シート!$C$7:$C$156,"居場所のみ",参加者数入力シート!$D$7:$D$156,6)</f>
        <v>0</v>
      </c>
      <c r="O9" s="99">
        <f>COUNTIFS(参加者数入力シート!$C$7:$C$156,"学習支援",参加者数入力シート!$D$7:$D$156,6)</f>
        <v>0</v>
      </c>
      <c r="P9" s="100">
        <f>SUMIFS(参加者数入力シート!$J$7:$J$156,参加者数入力シート!$C$7:$C$156,"学習支援",参加者数入力シート!$D$7:$D$156,6)</f>
        <v>0</v>
      </c>
    </row>
    <row r="10" spans="2:16" ht="22.5" customHeight="1" x14ac:dyDescent="0.45">
      <c r="B10" s="13" t="s">
        <v>21</v>
      </c>
      <c r="C10" s="95">
        <f>COUNTIFS(参加者数入力シート!$C$7:$C$156,"子ども食堂",参加者数入力シート!$D$7:$D$156,7)</f>
        <v>0</v>
      </c>
      <c r="D10" s="96">
        <f>SUMIFS(参加者数入力シート!$G$7:$G$156,参加者数入力シート!$C$7:$C$156,"子ども食堂",参加者数入力シート!$D$7:$D$156,7)</f>
        <v>0</v>
      </c>
      <c r="E10" s="97">
        <f>SUMIFS(参加者数入力シート!$H$7:$H$156,参加者数入力シート!$C$7:$C$156,"子ども食堂",参加者数入力シート!$D$7:$D$156,7)</f>
        <v>0</v>
      </c>
      <c r="F10" s="98">
        <f>SUMIFS(参加者数入力シート!$I$7:$I$156,参加者数入力シート!$C$7:$C$156,"子ども食堂",参加者数入力シート!$D$7:$D$156,7)</f>
        <v>0</v>
      </c>
      <c r="G10" s="99">
        <f>COUNTIFS(参加者数入力シート!$C$7:$C$156,"食料支援",参加者数入力シート!$D$7:$D$156,7)</f>
        <v>0</v>
      </c>
      <c r="H10" s="96">
        <f>SUMIFS(参加者数入力シート!$G$7:$G$156,参加者数入力シート!$C$7:$C$156,"食料支援",参加者数入力シート!$D$7:$D$156,7)</f>
        <v>0</v>
      </c>
      <c r="I10" s="97">
        <f>SUMIFS(参加者数入力シート!$H$7:$H$156,参加者数入力シート!$C$7:$C$156,"食料支援",参加者数入力シート!$D$7:$D$156,7)</f>
        <v>0</v>
      </c>
      <c r="J10" s="98">
        <f>SUMIFS(参加者数入力シート!$I$7:$I$156,参加者数入力シート!$C$7:$C$156,"食料支援",参加者数入力シート!$D$7:$D$156,7)</f>
        <v>0</v>
      </c>
      <c r="K10" s="99">
        <f>COUNTIFS(参加者数入力シート!$C$7:$C$156,"居場所のみ",参加者数入力シート!$D$7:$D$156,7)</f>
        <v>0</v>
      </c>
      <c r="L10" s="96">
        <f>SUMIFS(参加者数入力シート!$G$7:$G$156,参加者数入力シート!$C$7:$C$156,"居場所のみ",参加者数入力シート!$D$7:$D$156,7)</f>
        <v>0</v>
      </c>
      <c r="M10" s="97">
        <f>SUMIFS(参加者数入力シート!$H$7:$H$156,参加者数入力シート!$C$7:$C$156,"居場所のみ",参加者数入力シート!$D$7:$D$156,7)</f>
        <v>0</v>
      </c>
      <c r="N10" s="98">
        <f>SUMIFS(参加者数入力シート!$I$7:$I$156,参加者数入力シート!$C$7:$C$156,"居場所のみ",参加者数入力シート!$D$7:$D$156,7)</f>
        <v>0</v>
      </c>
      <c r="O10" s="99">
        <f>COUNTIFS(参加者数入力シート!$C$7:$C$156,"学習支援",参加者数入力シート!$D$7:$D$156,7)</f>
        <v>0</v>
      </c>
      <c r="P10" s="100">
        <f>SUMIFS(参加者数入力シート!$J$7:$J$156,参加者数入力シート!$C$7:$C$156,"学習支援",参加者数入力シート!$D$7:$D$156,7)</f>
        <v>0</v>
      </c>
    </row>
    <row r="11" spans="2:16" ht="22.5" customHeight="1" x14ac:dyDescent="0.45">
      <c r="B11" s="13" t="s">
        <v>22</v>
      </c>
      <c r="C11" s="95">
        <f>COUNTIFS(参加者数入力シート!$C$7:$C$156,"子ども食堂",参加者数入力シート!$D$7:$D$156,8)</f>
        <v>0</v>
      </c>
      <c r="D11" s="96">
        <f>SUMIFS(参加者数入力シート!$G$7:$G$156,参加者数入力シート!$C$7:$C$156,"子ども食堂",参加者数入力シート!$D$7:$D$156,8)</f>
        <v>0</v>
      </c>
      <c r="E11" s="97">
        <f>SUMIFS(参加者数入力シート!$H$7:$H$156,参加者数入力シート!$C$7:$C$156,"子ども食堂",参加者数入力シート!$D$7:$D$156,8)</f>
        <v>0</v>
      </c>
      <c r="F11" s="98">
        <f>SUMIFS(参加者数入力シート!$I$7:$I$156,参加者数入力シート!$C$7:$C$156,"子ども食堂",参加者数入力シート!$D$7:$D$156,8)</f>
        <v>0</v>
      </c>
      <c r="G11" s="99">
        <f>COUNTIFS(参加者数入力シート!$C$7:$C$156,"食料支援",参加者数入力シート!$D$7:$D$156,8)</f>
        <v>0</v>
      </c>
      <c r="H11" s="96">
        <f>SUMIFS(参加者数入力シート!$G$7:$G$156,参加者数入力シート!$C$7:$C$156,"食料支援",参加者数入力シート!$D$7:$D$156,8)</f>
        <v>0</v>
      </c>
      <c r="I11" s="97">
        <f>SUMIFS(参加者数入力シート!$H$7:$H$156,参加者数入力シート!$C$7:$C$156,"食料支援",参加者数入力シート!$D$7:$D$156,8)</f>
        <v>0</v>
      </c>
      <c r="J11" s="98">
        <f>SUMIFS(参加者数入力シート!$I$7:$I$156,参加者数入力シート!$C$7:$C$156,"食料支援",参加者数入力シート!$D$7:$D$156,8)</f>
        <v>0</v>
      </c>
      <c r="K11" s="99">
        <f>COUNTIFS(参加者数入力シート!$C$7:$C$156,"居場所のみ",参加者数入力シート!$D$7:$D$156,8)</f>
        <v>0</v>
      </c>
      <c r="L11" s="96">
        <f>SUMIFS(参加者数入力シート!$G$7:$G$156,参加者数入力シート!$C$7:$C$156,"居場所のみ",参加者数入力シート!$D$7:$D$156,8)</f>
        <v>0</v>
      </c>
      <c r="M11" s="97">
        <f>SUMIFS(参加者数入力シート!$H$7:$H$156,参加者数入力シート!$C$7:$C$156,"居場所のみ",参加者数入力シート!$D$7:$D$156,8)</f>
        <v>0</v>
      </c>
      <c r="N11" s="98">
        <f>SUMIFS(参加者数入力シート!$I$7:$I$156,参加者数入力シート!$C$7:$C$156,"居場所のみ",参加者数入力シート!$D$7:$D$156,8)</f>
        <v>0</v>
      </c>
      <c r="O11" s="99">
        <f>COUNTIFS(参加者数入力シート!$C$7:$C$156,"学習支援",参加者数入力シート!$D$7:$D$156,8)</f>
        <v>0</v>
      </c>
      <c r="P11" s="100">
        <f>SUMIFS(参加者数入力シート!$J$7:$J$156,参加者数入力シート!$C$7:$C$156,"学習支援",参加者数入力シート!$D$7:$D$156,8)</f>
        <v>0</v>
      </c>
    </row>
    <row r="12" spans="2:16" ht="22.5" customHeight="1" x14ac:dyDescent="0.45">
      <c r="B12" s="13" t="s">
        <v>23</v>
      </c>
      <c r="C12" s="95">
        <f>COUNTIFS(参加者数入力シート!$C$7:$C$156,"子ども食堂",参加者数入力シート!$D$7:$D$156,9)</f>
        <v>0</v>
      </c>
      <c r="D12" s="96">
        <f>SUMIFS(参加者数入力シート!$G$7:$G$156,参加者数入力シート!$C$7:$C$156,"子ども食堂",参加者数入力シート!$D$7:$D$156,9)</f>
        <v>0</v>
      </c>
      <c r="E12" s="97">
        <f>SUMIFS(参加者数入力シート!$H$7:$H$156,参加者数入力シート!$C$7:$C$156,"子ども食堂",参加者数入力シート!$D$7:$D$156,9)</f>
        <v>0</v>
      </c>
      <c r="F12" s="98">
        <f>SUMIFS(参加者数入力シート!$I$7:$I$156,参加者数入力シート!$C$7:$C$156,"子ども食堂",参加者数入力シート!$D$7:$D$156,9)</f>
        <v>0</v>
      </c>
      <c r="G12" s="99">
        <f>COUNTIFS(参加者数入力シート!$C$7:$C$156,"食料支援",参加者数入力シート!$D$7:$D$156,9)</f>
        <v>0</v>
      </c>
      <c r="H12" s="96">
        <f>SUMIFS(参加者数入力シート!$G$7:$G$156,参加者数入力シート!$C$7:$C$156,"食料支援",参加者数入力シート!$D$7:$D$156,9)</f>
        <v>0</v>
      </c>
      <c r="I12" s="97">
        <f>SUMIFS(参加者数入力シート!$H$7:$H$156,参加者数入力シート!$C$7:$C$156,"食料支援",参加者数入力シート!$D$7:$D$156,9)</f>
        <v>0</v>
      </c>
      <c r="J12" s="98">
        <f>SUMIFS(参加者数入力シート!$I$7:$I$156,参加者数入力シート!$C$7:$C$156,"食料支援",参加者数入力シート!$D$7:$D$156,9)</f>
        <v>0</v>
      </c>
      <c r="K12" s="99">
        <f>COUNTIFS(参加者数入力シート!$C$7:$C$156,"居場所のみ",参加者数入力シート!$D$7:$D$156,9)</f>
        <v>0</v>
      </c>
      <c r="L12" s="96">
        <f>SUMIFS(参加者数入力シート!$G$7:$G$156,参加者数入力シート!$C$7:$C$156,"居場所のみ",参加者数入力シート!$D$7:$D$156,9)</f>
        <v>0</v>
      </c>
      <c r="M12" s="97">
        <f>SUMIFS(参加者数入力シート!$H$7:$H$156,参加者数入力シート!$C$7:$C$156,"居場所のみ",参加者数入力シート!$D$7:$D$156,9)</f>
        <v>0</v>
      </c>
      <c r="N12" s="98">
        <f>SUMIFS(参加者数入力シート!$I$7:$I$156,参加者数入力シート!$C$7:$C$156,"居場所のみ",参加者数入力シート!$D$7:$D$156,9)</f>
        <v>0</v>
      </c>
      <c r="O12" s="99">
        <f>COUNTIFS(参加者数入力シート!$C$7:$C$156,"学習支援",参加者数入力シート!$D$7:$D$156,9)</f>
        <v>0</v>
      </c>
      <c r="P12" s="100">
        <f>SUMIFS(参加者数入力シート!$J$7:$J$156,参加者数入力シート!$C$7:$C$156,"学習支援",参加者数入力シート!$D$7:$D$156,9)</f>
        <v>0</v>
      </c>
    </row>
    <row r="13" spans="2:16" ht="22.5" customHeight="1" x14ac:dyDescent="0.45">
      <c r="B13" s="13" t="s">
        <v>24</v>
      </c>
      <c r="C13" s="95">
        <f>COUNTIFS(参加者数入力シート!$C$7:$C$156,"子ども食堂",参加者数入力シート!$D$7:$D$156,10)</f>
        <v>0</v>
      </c>
      <c r="D13" s="96">
        <f>SUMIFS(参加者数入力シート!$G$7:$G$156,参加者数入力シート!$C$7:$C$156,"子ども食堂",参加者数入力シート!$D$7:$D$156,10)</f>
        <v>0</v>
      </c>
      <c r="E13" s="97">
        <f>SUMIFS(参加者数入力シート!$H$7:$H$156,参加者数入力シート!$C$7:$C$156,"子ども食堂",参加者数入力シート!$D$7:$D$156,10)</f>
        <v>0</v>
      </c>
      <c r="F13" s="98">
        <f>SUMIFS(参加者数入力シート!$I$7:$I$156,参加者数入力シート!$C$7:$C$156,"子ども食堂",参加者数入力シート!$D$7:$D$156,10)</f>
        <v>0</v>
      </c>
      <c r="G13" s="99">
        <f>COUNTIFS(参加者数入力シート!$C$7:$C$156,"食料支援",参加者数入力シート!$D$7:$D$156,10)</f>
        <v>0</v>
      </c>
      <c r="H13" s="96">
        <f>SUMIFS(参加者数入力シート!$G$7:$G$156,参加者数入力シート!$C$7:$C$156,"食料支援",参加者数入力シート!$D$7:$D$156,10)</f>
        <v>0</v>
      </c>
      <c r="I13" s="97">
        <f>SUMIFS(参加者数入力シート!$H$7:$H$156,参加者数入力シート!$C$7:$C$156,"食料支援",参加者数入力シート!$D$7:$D$156,10)</f>
        <v>0</v>
      </c>
      <c r="J13" s="98">
        <f>SUMIFS(参加者数入力シート!$I$7:$I$156,参加者数入力シート!$C$7:$C$156,"食料支援",参加者数入力シート!$D$7:$D$156,10)</f>
        <v>0</v>
      </c>
      <c r="K13" s="99">
        <f>COUNTIFS(参加者数入力シート!$C$7:$C$156,"居場所のみ",参加者数入力シート!$D$7:$D$156,10)</f>
        <v>0</v>
      </c>
      <c r="L13" s="96">
        <f>SUMIFS(参加者数入力シート!$G$7:$G$156,参加者数入力シート!$C$7:$C$156,"居場所のみ",参加者数入力シート!$D$7:$D$156,10)</f>
        <v>0</v>
      </c>
      <c r="M13" s="97">
        <f>SUMIFS(参加者数入力シート!$H$7:$H$156,参加者数入力シート!$C$7:$C$156,"居場所のみ",参加者数入力シート!$D$7:$D$156,10)</f>
        <v>0</v>
      </c>
      <c r="N13" s="98">
        <f>SUMIFS(参加者数入力シート!$I$7:$I$156,参加者数入力シート!$C$7:$C$156,"居場所のみ",参加者数入力シート!$D$7:$D$156,10)</f>
        <v>0</v>
      </c>
      <c r="O13" s="99">
        <f>COUNTIFS(参加者数入力シート!$C$7:$C$156,"学習支援",参加者数入力シート!$D$7:$D$156,10)</f>
        <v>0</v>
      </c>
      <c r="P13" s="100">
        <f>SUMIFS(参加者数入力シート!$J$7:$J$156,参加者数入力シート!$C$7:$C$156,"学習支援",参加者数入力シート!$D$7:$D$156,10)</f>
        <v>0</v>
      </c>
    </row>
    <row r="14" spans="2:16" ht="22.5" customHeight="1" x14ac:dyDescent="0.45">
      <c r="B14" s="13" t="s">
        <v>25</v>
      </c>
      <c r="C14" s="95">
        <f>COUNTIFS(参加者数入力シート!$C$7:$C$156,"子ども食堂",参加者数入力シート!$D$7:$D$156,11)</f>
        <v>0</v>
      </c>
      <c r="D14" s="96">
        <f>SUMIFS(参加者数入力シート!$G$7:$G$156,参加者数入力シート!$C$7:$C$156,"子ども食堂",参加者数入力シート!$D$7:$D$156,11)</f>
        <v>0</v>
      </c>
      <c r="E14" s="97">
        <f>SUMIFS(参加者数入力シート!$H$7:$H$156,参加者数入力シート!$C$7:$C$156,"子ども食堂",参加者数入力シート!$D$7:$D$156,11)</f>
        <v>0</v>
      </c>
      <c r="F14" s="98">
        <f>SUMIFS(参加者数入力シート!$I$7:$I$156,参加者数入力シート!$C$7:$C$156,"子ども食堂",参加者数入力シート!$D$7:$D$156,11)</f>
        <v>0</v>
      </c>
      <c r="G14" s="99">
        <f>COUNTIFS(参加者数入力シート!$C$7:$C$156,"食料支援",参加者数入力シート!$D$7:$D$156,11)</f>
        <v>0</v>
      </c>
      <c r="H14" s="96">
        <f>SUMIFS(参加者数入力シート!$G$7:$G$156,参加者数入力シート!$C$7:$C$156,"食料支援",参加者数入力シート!$D$7:$D$156,11)</f>
        <v>0</v>
      </c>
      <c r="I14" s="97">
        <f>SUMIFS(参加者数入力シート!$H$7:$H$156,参加者数入力シート!$C$7:$C$156,"食料支援",参加者数入力シート!$D$7:$D$156,11)</f>
        <v>0</v>
      </c>
      <c r="J14" s="98">
        <f>SUMIFS(参加者数入力シート!$I$7:$I$156,参加者数入力シート!$C$7:$C$156,"食料支援",参加者数入力シート!$D$7:$D$156,11)</f>
        <v>0</v>
      </c>
      <c r="K14" s="99">
        <f>COUNTIFS(参加者数入力シート!$C$7:$C$156,"居場所のみ",参加者数入力シート!$D$7:$D$156,11)</f>
        <v>0</v>
      </c>
      <c r="L14" s="96">
        <f>SUMIFS(参加者数入力シート!$G$7:$G$156,参加者数入力シート!$C$7:$C$156,"居場所のみ",参加者数入力シート!$D$7:$D$156,11)</f>
        <v>0</v>
      </c>
      <c r="M14" s="97">
        <f>SUMIFS(参加者数入力シート!$H$7:$H$156,参加者数入力シート!$C$7:$C$156,"居場所のみ",参加者数入力シート!$D$7:$D$156,11)</f>
        <v>0</v>
      </c>
      <c r="N14" s="98">
        <f>SUMIFS(参加者数入力シート!$I$7:$I$156,参加者数入力シート!$C$7:$C$156,"居場所のみ",参加者数入力シート!$D$7:$D$156,11)</f>
        <v>0</v>
      </c>
      <c r="O14" s="99">
        <f>COUNTIFS(参加者数入力シート!$C$7:$C$156,"学習支援",参加者数入力シート!$D$7:$D$156,11)</f>
        <v>0</v>
      </c>
      <c r="P14" s="100">
        <f>SUMIFS(参加者数入力シート!$J$7:$J$156,参加者数入力シート!$C$7:$C$156,"学習支援",参加者数入力シート!$D$7:$D$156,11)</f>
        <v>0</v>
      </c>
    </row>
    <row r="15" spans="2:16" ht="22.5" customHeight="1" x14ac:dyDescent="0.45">
      <c r="B15" s="13" t="s">
        <v>26</v>
      </c>
      <c r="C15" s="95">
        <f>COUNTIFS(参加者数入力シート!$C$7:$C$156,"子ども食堂",参加者数入力シート!$D$7:$D$156,12)</f>
        <v>0</v>
      </c>
      <c r="D15" s="96">
        <f>SUMIFS(参加者数入力シート!$G$7:$G$156,参加者数入力シート!$C$7:$C$156,"子ども食堂",参加者数入力シート!$D$7:$D$156,12)</f>
        <v>0</v>
      </c>
      <c r="E15" s="97">
        <f>SUMIFS(参加者数入力シート!$H$7:$H$156,参加者数入力シート!$C$7:$C$156,"子ども食堂",参加者数入力シート!$D$7:$D$156,12)</f>
        <v>0</v>
      </c>
      <c r="F15" s="98">
        <f>SUMIFS(参加者数入力シート!$I$7:$I$156,参加者数入力シート!$C$7:$C$156,"子ども食堂",参加者数入力シート!$D$7:$D$156,12)</f>
        <v>0</v>
      </c>
      <c r="G15" s="99">
        <f>COUNTIFS(参加者数入力シート!$C$7:$C$156,"食料支援",参加者数入力シート!$D$7:$D$156,12)</f>
        <v>0</v>
      </c>
      <c r="H15" s="96">
        <f>SUMIFS(参加者数入力シート!$G$7:$G$156,参加者数入力シート!$C$7:$C$156,"食料支援",参加者数入力シート!$D$7:$D$156,12)</f>
        <v>0</v>
      </c>
      <c r="I15" s="97">
        <f>SUMIFS(参加者数入力シート!$H$7:$H$156,参加者数入力シート!$C$7:$C$156,"食料支援",参加者数入力シート!$D$7:$D$156,12)</f>
        <v>0</v>
      </c>
      <c r="J15" s="98">
        <f>SUMIFS(参加者数入力シート!$I$7:$I$156,参加者数入力シート!$C$7:$C$156,"食料支援",参加者数入力シート!$D$7:$D$156,12)</f>
        <v>0</v>
      </c>
      <c r="K15" s="99">
        <f>COUNTIFS(参加者数入力シート!$C$7:$C$156,"居場所のみ",参加者数入力シート!$D$7:$D$156,12)</f>
        <v>0</v>
      </c>
      <c r="L15" s="96">
        <f>SUMIFS(参加者数入力シート!$G$7:$G$156,参加者数入力シート!$C$7:$C$156,"居場所のみ",参加者数入力シート!$D$7:$D$156,12)</f>
        <v>0</v>
      </c>
      <c r="M15" s="97">
        <f>SUMIFS(参加者数入力シート!$H$7:$H$156,参加者数入力シート!$C$7:$C$156,"居場所のみ",参加者数入力シート!$D$7:$D$156,12)</f>
        <v>0</v>
      </c>
      <c r="N15" s="98">
        <f>SUMIFS(参加者数入力シート!$I$7:$I$156,参加者数入力シート!$C$7:$C$156,"居場所のみ",参加者数入力シート!$D$7:$D$156,12)</f>
        <v>0</v>
      </c>
      <c r="O15" s="99">
        <f>COUNTIFS(参加者数入力シート!$C$7:$C$156,"学習支援",参加者数入力シート!$D$7:$D$156,12)</f>
        <v>0</v>
      </c>
      <c r="P15" s="100">
        <f>SUMIFS(参加者数入力シート!$J$7:$J$156,参加者数入力シート!$C$7:$C$156,"学習支援",参加者数入力シート!$D$7:$D$156,12)</f>
        <v>0</v>
      </c>
    </row>
    <row r="16" spans="2:16" ht="22.5" customHeight="1" x14ac:dyDescent="0.45">
      <c r="B16" s="13" t="s">
        <v>27</v>
      </c>
      <c r="C16" s="95">
        <f>COUNTIFS(参加者数入力シート!$C$7:$C$156,"子ども食堂",参加者数入力シート!$D$7:$D$156,1)</f>
        <v>0</v>
      </c>
      <c r="D16" s="96">
        <f>SUMIFS(参加者数入力シート!$G$7:$G$156,参加者数入力シート!$C$7:$C$156,"子ども食堂",参加者数入力シート!$D$7:$D$156,1)</f>
        <v>0</v>
      </c>
      <c r="E16" s="97">
        <f>SUMIFS(参加者数入力シート!$H$7:$H$156,参加者数入力シート!$C$7:$C$156,"子ども食堂",参加者数入力シート!$D$7:$D$156,1)</f>
        <v>0</v>
      </c>
      <c r="F16" s="98">
        <f>SUMIFS(参加者数入力シート!$I$7:$I$156,参加者数入力シート!$C$7:$C$156,"子ども食堂",参加者数入力シート!$D$7:$D$156,1)</f>
        <v>0</v>
      </c>
      <c r="G16" s="99">
        <f>COUNTIFS(参加者数入力シート!$C$7:$C$156,"食料支援",参加者数入力シート!$D$7:$D$156,1)</f>
        <v>0</v>
      </c>
      <c r="H16" s="96">
        <f>SUMIFS(参加者数入力シート!$G$7:$G$156,参加者数入力シート!$C$7:$C$156,"食料支援",参加者数入力シート!$D$7:$D$156,1)</f>
        <v>0</v>
      </c>
      <c r="I16" s="97">
        <f>SUMIFS(参加者数入力シート!$H$7:$H$156,参加者数入力シート!$C$7:$C$156,"食料支援",参加者数入力シート!$D$7:$D$156,1)</f>
        <v>0</v>
      </c>
      <c r="J16" s="98">
        <f>SUMIFS(参加者数入力シート!$I$7:$I$156,参加者数入力シート!$C$7:$C$156,"食料支援",参加者数入力シート!$D$7:$D$156,1)</f>
        <v>0</v>
      </c>
      <c r="K16" s="99">
        <f>COUNTIFS(参加者数入力シート!$C$7:$C$156,"居場所のみ",参加者数入力シート!$D$7:$D$156,1)</f>
        <v>0</v>
      </c>
      <c r="L16" s="96">
        <f>SUMIFS(参加者数入力シート!$G$7:$G$156,参加者数入力シート!$C$7:$C$156,"居場所のみ",参加者数入力シート!$D$7:$D$156,1)</f>
        <v>0</v>
      </c>
      <c r="M16" s="97">
        <f>SUMIFS(参加者数入力シート!$H$7:$H$156,参加者数入力シート!$C$7:$C$156,"居場所のみ",参加者数入力シート!$D$7:$D$156,1)</f>
        <v>0</v>
      </c>
      <c r="N16" s="98">
        <f>SUMIFS(参加者数入力シート!$I$7:$I$156,参加者数入力シート!$C$7:$C$156,"居場所のみ",参加者数入力シート!$D$7:$D$156,1)</f>
        <v>0</v>
      </c>
      <c r="O16" s="99">
        <f>COUNTIFS(参加者数入力シート!$C$7:$C$156,"学習支援",参加者数入力シート!$D$7:$D$156,1)</f>
        <v>0</v>
      </c>
      <c r="P16" s="100">
        <f>SUMIFS(参加者数入力シート!$J$7:$J$156,参加者数入力シート!$C$7:$C$156,"学習支援",参加者数入力シート!$D$7:$D$156,1)</f>
        <v>0</v>
      </c>
    </row>
    <row r="17" spans="2:16" ht="22.5" customHeight="1" x14ac:dyDescent="0.45">
      <c r="B17" s="13" t="s">
        <v>28</v>
      </c>
      <c r="C17" s="95">
        <f>COUNTIFS(参加者数入力シート!$C$7:$C$156,"子ども食堂",参加者数入力シート!$D$7:$D$156,2)</f>
        <v>0</v>
      </c>
      <c r="D17" s="96">
        <f>SUMIFS(参加者数入力シート!$G$7:$G$156,参加者数入力シート!$C$7:$C$156,"子ども食堂",参加者数入力シート!$D$7:$D$156,2)</f>
        <v>0</v>
      </c>
      <c r="E17" s="97">
        <f>SUMIFS(参加者数入力シート!$H$7:$H$156,参加者数入力シート!$C$7:$C$156,"子ども食堂",参加者数入力シート!$D$7:$D$156,2)</f>
        <v>0</v>
      </c>
      <c r="F17" s="98">
        <f>SUMIFS(参加者数入力シート!$I$7:$I$156,参加者数入力シート!$C$7:$C$156,"子ども食堂",参加者数入力シート!$D$7:$D$156,2)</f>
        <v>0</v>
      </c>
      <c r="G17" s="99">
        <f>COUNTIFS(参加者数入力シート!$C$7:$C$156,"食料支援",参加者数入力シート!$D$7:$D$156,2)</f>
        <v>0</v>
      </c>
      <c r="H17" s="96">
        <f>SUMIFS(参加者数入力シート!$G$7:$G$156,参加者数入力シート!$C$7:$C$156,"食料支援",参加者数入力シート!$D$7:$D$156,2)</f>
        <v>0</v>
      </c>
      <c r="I17" s="97">
        <f>SUMIFS(参加者数入力シート!$H$7:$H$156,参加者数入力シート!$C$7:$C$156,"食料支援",参加者数入力シート!$D$7:$D$156,2)</f>
        <v>0</v>
      </c>
      <c r="J17" s="98">
        <f>SUMIFS(参加者数入力シート!$I$7:$I$156,参加者数入力シート!$C$7:$C$156,"食料支援",参加者数入力シート!$D$7:$D$156,2)</f>
        <v>0</v>
      </c>
      <c r="K17" s="99">
        <f>COUNTIFS(参加者数入力シート!$C$7:$C$156,"居場所のみ",参加者数入力シート!$D$7:$D$156,2)</f>
        <v>0</v>
      </c>
      <c r="L17" s="96">
        <f>SUMIFS(参加者数入力シート!$G$7:$G$156,参加者数入力シート!$C$7:$C$156,"居場所のみ",参加者数入力シート!$D$7:$D$156,2)</f>
        <v>0</v>
      </c>
      <c r="M17" s="97">
        <f>SUMIFS(参加者数入力シート!$H$7:$H$156,参加者数入力シート!$C$7:$C$156,"居場所のみ",参加者数入力シート!$D$7:$D$156,2)</f>
        <v>0</v>
      </c>
      <c r="N17" s="98">
        <f>SUMIFS(参加者数入力シート!$I$7:$I$156,参加者数入力シート!$C$7:$C$156,"居場所のみ",参加者数入力シート!$D$7:$D$156,2)</f>
        <v>0</v>
      </c>
      <c r="O17" s="99">
        <f>COUNTIFS(参加者数入力シート!$C$7:$C$156,"学習支援",参加者数入力シート!$D$7:$D$156,2)</f>
        <v>0</v>
      </c>
      <c r="P17" s="100">
        <f>SUMIFS(参加者数入力シート!$J$7:$J$156,参加者数入力シート!$C$7:$C$156,"学習支援",参加者数入力シート!$D$7:$D$156,2)</f>
        <v>0</v>
      </c>
    </row>
    <row r="18" spans="2:16" ht="22.5" customHeight="1" thickBot="1" x14ac:dyDescent="0.5">
      <c r="B18" s="16" t="s">
        <v>29</v>
      </c>
      <c r="C18" s="101">
        <f>COUNTIFS(参加者数入力シート!$C$7:$C$156,"子ども食堂",参加者数入力シート!$D$7:$D$156,3)</f>
        <v>0</v>
      </c>
      <c r="D18" s="102">
        <f>SUMIFS(参加者数入力シート!$G$7:$G$156,参加者数入力シート!$C$7:$C$156,"子ども食堂",参加者数入力シート!$D$7:$D$156,3)</f>
        <v>0</v>
      </c>
      <c r="E18" s="103">
        <f>SUMIFS(参加者数入力シート!$H$7:$H$156,参加者数入力シート!$C$7:$C$156,"子ども食堂",参加者数入力シート!$D$7:$D$156,3)</f>
        <v>0</v>
      </c>
      <c r="F18" s="104">
        <f>SUMIFS(参加者数入力シート!$I$7:$I$156,参加者数入力シート!$C$7:$C$156,"子ども食堂",参加者数入力シート!$D$7:$D$156,3)</f>
        <v>0</v>
      </c>
      <c r="G18" s="105">
        <f>COUNTIFS(参加者数入力シート!$C$7:$C$156,"食料支援",参加者数入力シート!$D$7:$D$156,3)</f>
        <v>0</v>
      </c>
      <c r="H18" s="102">
        <f>SUMIFS(参加者数入力シート!$G$7:$G$156,参加者数入力シート!$C$7:$C$156,"食料支援",参加者数入力シート!$D$7:$D$156,3)</f>
        <v>0</v>
      </c>
      <c r="I18" s="103">
        <f>SUMIFS(参加者数入力シート!$H$7:$H$156,参加者数入力シート!$C$7:$C$156,"食料支援",参加者数入力シート!$D$7:$D$156,3)</f>
        <v>0</v>
      </c>
      <c r="J18" s="104">
        <f>SUMIFS(参加者数入力シート!$I$7:$I$156,参加者数入力シート!$C$7:$C$156,"食料支援",参加者数入力シート!$D$7:$D$156,3)</f>
        <v>0</v>
      </c>
      <c r="K18" s="105">
        <f>COUNTIFS(参加者数入力シート!$C$7:$C$156,"居場所のみ",参加者数入力シート!$D$7:$D$156,3)</f>
        <v>0</v>
      </c>
      <c r="L18" s="102">
        <f>SUMIFS(参加者数入力シート!$G$7:$G$156,参加者数入力シート!$C$7:$C$156,"居場所のみ",参加者数入力シート!$D$7:$D$156,3)</f>
        <v>0</v>
      </c>
      <c r="M18" s="103">
        <f>SUMIFS(参加者数入力シート!$H$7:$H$156,参加者数入力シート!$C$7:$C$156,"居場所のみ",参加者数入力シート!$D$7:$D$156,3)</f>
        <v>0</v>
      </c>
      <c r="N18" s="104">
        <f>SUMIFS(参加者数入力シート!$I$7:$I$156,参加者数入力シート!$C$7:$C$156,"居場所のみ",参加者数入力シート!$D$7:$D$156,3)</f>
        <v>0</v>
      </c>
      <c r="O18" s="105">
        <f>COUNTIFS(参加者数入力シート!$C$7:$C$156,"学習支援",参加者数入力シート!$D$7:$D$156,3)</f>
        <v>0</v>
      </c>
      <c r="P18" s="106">
        <f>SUMIFS(参加者数入力シート!$J$7:$J$156,参加者数入力シート!$C$7:$C$156,"学習支援",参加者数入力シート!$D$7:$D$156,3)</f>
        <v>0</v>
      </c>
    </row>
    <row r="19" spans="2:16" ht="30" customHeight="1" thickTop="1" thickBot="1" x14ac:dyDescent="0.5">
      <c r="B19" s="15" t="s">
        <v>30</v>
      </c>
      <c r="C19" s="28">
        <f>SUM(C7:C18)</f>
        <v>0</v>
      </c>
      <c r="D19" s="29">
        <f t="shared" ref="D19:P19" si="0">SUM(D7:D18)</f>
        <v>0</v>
      </c>
      <c r="E19" s="30">
        <f t="shared" si="0"/>
        <v>0</v>
      </c>
      <c r="F19" s="31">
        <f t="shared" si="0"/>
        <v>0</v>
      </c>
      <c r="G19" s="32">
        <f t="shared" si="0"/>
        <v>0</v>
      </c>
      <c r="H19" s="25">
        <f t="shared" si="0"/>
        <v>0</v>
      </c>
      <c r="I19" s="26">
        <f t="shared" si="0"/>
        <v>0</v>
      </c>
      <c r="J19" s="27">
        <f t="shared" si="0"/>
        <v>0</v>
      </c>
      <c r="K19" s="81">
        <f t="shared" ref="K19:N19" si="1">SUM(K7:K18)</f>
        <v>0</v>
      </c>
      <c r="L19" s="86">
        <f t="shared" si="1"/>
        <v>0</v>
      </c>
      <c r="M19" s="87">
        <f t="shared" si="1"/>
        <v>0</v>
      </c>
      <c r="N19" s="88">
        <f t="shared" si="1"/>
        <v>0</v>
      </c>
      <c r="O19" s="33">
        <f t="shared" si="0"/>
        <v>0</v>
      </c>
      <c r="P19" s="44">
        <f t="shared" si="0"/>
        <v>0</v>
      </c>
    </row>
    <row r="20" spans="2:16" ht="11.25" customHeight="1" x14ac:dyDescent="0.45"/>
  </sheetData>
  <sheetProtection sheet="1" objects="1" scenarios="1"/>
  <mergeCells count="10">
    <mergeCell ref="B2:F2"/>
    <mergeCell ref="B4:B5"/>
    <mergeCell ref="C4:F4"/>
    <mergeCell ref="G4:J4"/>
    <mergeCell ref="O4:P4"/>
    <mergeCell ref="D5:E5"/>
    <mergeCell ref="H5:I5"/>
    <mergeCell ref="K4:N4"/>
    <mergeCell ref="L5:M5"/>
    <mergeCell ref="K2:O2"/>
  </mergeCells>
  <phoneticPr fontId="1"/>
  <pageMargins left="0.53" right="0.4" top="1.1599999999999999" bottom="0.74803149606299213" header="0.31496062992125984" footer="0.31496062992125984"/>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7"/>
  <sheetViews>
    <sheetView topLeftCell="B1" zoomScaleNormal="100" workbookViewId="0">
      <selection activeCell="M27" sqref="M27"/>
    </sheetView>
  </sheetViews>
  <sheetFormatPr defaultColWidth="9" defaultRowHeight="13.2" x14ac:dyDescent="0.45"/>
  <cols>
    <col min="1" max="1" width="1.8984375" style="4" customWidth="1"/>
    <col min="2" max="2" width="4.5" style="2" bestFit="1" customWidth="1"/>
    <col min="3" max="3" width="12.5" style="2" customWidth="1"/>
    <col min="4" max="4" width="4.3984375" style="2" customWidth="1"/>
    <col min="5" max="5" width="2.3984375" style="2" bestFit="1" customWidth="1"/>
    <col min="6" max="6" width="4.3984375" style="2" customWidth="1"/>
    <col min="7" max="7" width="13.8984375" style="3" bestFit="1" customWidth="1"/>
    <col min="8" max="8" width="7.5" style="3" bestFit="1" customWidth="1"/>
    <col min="9" max="9" width="13.8984375" style="3" bestFit="1" customWidth="1"/>
    <col min="10" max="10" width="18.3984375" style="4" bestFit="1" customWidth="1"/>
    <col min="11" max="12" width="1.8984375" style="4" customWidth="1"/>
    <col min="13" max="16384" width="9" style="4"/>
  </cols>
  <sheetData>
    <row r="1" spans="2:10" ht="11.25" customHeight="1" x14ac:dyDescent="0.45"/>
    <row r="2" spans="2:10" ht="26.25" customHeight="1" x14ac:dyDescent="0.45">
      <c r="B2" s="107" t="s">
        <v>57</v>
      </c>
      <c r="C2" s="107"/>
      <c r="D2" s="107"/>
      <c r="E2" s="47"/>
      <c r="F2" s="47"/>
      <c r="G2" s="39" t="s">
        <v>37</v>
      </c>
      <c r="H2" s="108"/>
      <c r="I2" s="108"/>
      <c r="J2" s="108"/>
    </row>
    <row r="3" spans="2:10" ht="11.25" customHeight="1" x14ac:dyDescent="0.45">
      <c r="J3" s="45"/>
    </row>
    <row r="4" spans="2:10" ht="22.5" customHeight="1" x14ac:dyDescent="0.45">
      <c r="B4" s="109" t="s">
        <v>34</v>
      </c>
      <c r="C4" s="110" t="s">
        <v>8</v>
      </c>
      <c r="D4" s="110" t="s">
        <v>1</v>
      </c>
      <c r="E4" s="110"/>
      <c r="F4" s="110"/>
      <c r="G4" s="111" t="s">
        <v>58</v>
      </c>
      <c r="H4" s="111"/>
      <c r="I4" s="112"/>
      <c r="J4" s="46" t="s">
        <v>35</v>
      </c>
    </row>
    <row r="5" spans="2:10" ht="18.75" customHeight="1" x14ac:dyDescent="0.45">
      <c r="B5" s="109"/>
      <c r="C5" s="110"/>
      <c r="D5" s="110"/>
      <c r="E5" s="110"/>
      <c r="F5" s="110"/>
      <c r="G5" s="113" t="s">
        <v>5</v>
      </c>
      <c r="H5" s="114"/>
      <c r="I5" s="50" t="s">
        <v>6</v>
      </c>
      <c r="J5" s="46" t="s">
        <v>36</v>
      </c>
    </row>
    <row r="6" spans="2:10" ht="26.4" x14ac:dyDescent="0.45">
      <c r="B6" s="109"/>
      <c r="C6" s="110"/>
      <c r="D6" s="110"/>
      <c r="E6" s="110"/>
      <c r="F6" s="110"/>
      <c r="G6" s="40" t="s">
        <v>3</v>
      </c>
      <c r="H6" s="51" t="s">
        <v>4</v>
      </c>
      <c r="I6" s="41" t="s">
        <v>7</v>
      </c>
      <c r="J6" s="48" t="s">
        <v>3</v>
      </c>
    </row>
    <row r="7" spans="2:10" ht="22.5" customHeight="1" x14ac:dyDescent="0.45">
      <c r="B7" s="6">
        <v>1</v>
      </c>
      <c r="C7" s="6" t="s">
        <v>10</v>
      </c>
      <c r="D7" s="7">
        <v>4</v>
      </c>
      <c r="E7" s="8" t="s">
        <v>0</v>
      </c>
      <c r="F7" s="5">
        <v>29</v>
      </c>
      <c r="G7" s="9">
        <v>26</v>
      </c>
      <c r="H7" s="52">
        <v>5</v>
      </c>
      <c r="I7" s="10">
        <v>2</v>
      </c>
      <c r="J7" s="49"/>
    </row>
    <row r="8" spans="2:10" ht="22.5" customHeight="1" x14ac:dyDescent="0.45">
      <c r="B8" s="6">
        <v>2</v>
      </c>
      <c r="C8" s="6" t="s">
        <v>10</v>
      </c>
      <c r="D8" s="7">
        <v>5</v>
      </c>
      <c r="E8" s="8" t="s">
        <v>0</v>
      </c>
      <c r="F8" s="5">
        <v>1</v>
      </c>
      <c r="G8" s="9">
        <v>14</v>
      </c>
      <c r="H8" s="52">
        <v>2</v>
      </c>
      <c r="I8" s="10">
        <v>3</v>
      </c>
      <c r="J8" s="49"/>
    </row>
    <row r="9" spans="2:10" ht="22.5" customHeight="1" x14ac:dyDescent="0.45">
      <c r="B9" s="6">
        <v>3</v>
      </c>
      <c r="C9" s="6" t="s">
        <v>10</v>
      </c>
      <c r="D9" s="7">
        <v>5</v>
      </c>
      <c r="E9" s="8" t="s">
        <v>0</v>
      </c>
      <c r="F9" s="5">
        <v>3</v>
      </c>
      <c r="G9" s="9">
        <v>5</v>
      </c>
      <c r="H9" s="52">
        <v>1</v>
      </c>
      <c r="I9" s="10"/>
      <c r="J9" s="49"/>
    </row>
    <row r="10" spans="2:10" ht="22.5" customHeight="1" x14ac:dyDescent="0.45">
      <c r="B10" s="6">
        <v>4</v>
      </c>
      <c r="C10" s="6" t="s">
        <v>10</v>
      </c>
      <c r="D10" s="7">
        <v>6</v>
      </c>
      <c r="E10" s="8" t="s">
        <v>0</v>
      </c>
      <c r="F10" s="5">
        <v>2</v>
      </c>
      <c r="G10" s="9">
        <v>18</v>
      </c>
      <c r="H10" s="52">
        <v>3</v>
      </c>
      <c r="I10" s="10">
        <v>2</v>
      </c>
      <c r="J10" s="49"/>
    </row>
    <row r="11" spans="2:10" ht="22.5" customHeight="1" x14ac:dyDescent="0.45">
      <c r="B11" s="6">
        <v>5</v>
      </c>
      <c r="C11" s="6" t="s">
        <v>59</v>
      </c>
      <c r="D11" s="7">
        <v>7</v>
      </c>
      <c r="E11" s="8" t="s">
        <v>0</v>
      </c>
      <c r="F11" s="5">
        <v>13</v>
      </c>
      <c r="G11" s="9">
        <v>10</v>
      </c>
      <c r="H11" s="52">
        <v>0</v>
      </c>
      <c r="I11" s="10">
        <v>1</v>
      </c>
      <c r="J11" s="49"/>
    </row>
    <row r="12" spans="2:10" ht="22.5" customHeight="1" x14ac:dyDescent="0.45">
      <c r="B12" s="6">
        <v>6</v>
      </c>
      <c r="C12" s="6" t="s">
        <v>10</v>
      </c>
      <c r="D12" s="7">
        <v>8</v>
      </c>
      <c r="E12" s="8" t="s">
        <v>0</v>
      </c>
      <c r="F12" s="5">
        <v>24</v>
      </c>
      <c r="G12" s="9">
        <v>16</v>
      </c>
      <c r="H12" s="52">
        <v>2</v>
      </c>
      <c r="I12" s="10">
        <v>3</v>
      </c>
      <c r="J12" s="49"/>
    </row>
    <row r="13" spans="2:10" ht="22.5" customHeight="1" x14ac:dyDescent="0.45">
      <c r="B13" s="6">
        <v>7</v>
      </c>
      <c r="C13" s="6" t="s">
        <v>11</v>
      </c>
      <c r="D13" s="7">
        <v>8</v>
      </c>
      <c r="E13" s="8" t="s">
        <v>0</v>
      </c>
      <c r="F13" s="5">
        <v>30</v>
      </c>
      <c r="G13" s="9">
        <v>2</v>
      </c>
      <c r="H13" s="52">
        <v>2</v>
      </c>
      <c r="I13" s="10">
        <v>1</v>
      </c>
      <c r="J13" s="49"/>
    </row>
    <row r="14" spans="2:10" ht="22.5" customHeight="1" x14ac:dyDescent="0.45">
      <c r="B14" s="6">
        <v>8</v>
      </c>
      <c r="C14" s="6" t="s">
        <v>10</v>
      </c>
      <c r="D14" s="7">
        <v>9</v>
      </c>
      <c r="E14" s="8" t="s">
        <v>0</v>
      </c>
      <c r="F14" s="5">
        <v>17</v>
      </c>
      <c r="G14" s="9">
        <v>14</v>
      </c>
      <c r="H14" s="52"/>
      <c r="I14" s="10"/>
      <c r="J14" s="49"/>
    </row>
    <row r="15" spans="2:10" ht="22.5" customHeight="1" x14ac:dyDescent="0.45">
      <c r="B15" s="6">
        <v>9</v>
      </c>
      <c r="C15" s="6" t="s">
        <v>12</v>
      </c>
      <c r="D15" s="7">
        <v>8</v>
      </c>
      <c r="E15" s="8" t="s">
        <v>0</v>
      </c>
      <c r="F15" s="5">
        <v>7</v>
      </c>
      <c r="G15" s="9"/>
      <c r="H15" s="52"/>
      <c r="I15" s="10"/>
      <c r="J15" s="49">
        <v>8</v>
      </c>
    </row>
    <row r="16" spans="2:10" ht="22.5" customHeight="1" x14ac:dyDescent="0.45">
      <c r="B16" s="6">
        <v>10</v>
      </c>
      <c r="C16" s="6" t="s">
        <v>12</v>
      </c>
      <c r="D16" s="7">
        <v>8</v>
      </c>
      <c r="E16" s="8" t="s">
        <v>0</v>
      </c>
      <c r="F16" s="5">
        <v>30</v>
      </c>
      <c r="G16" s="9"/>
      <c r="H16" s="52"/>
      <c r="I16" s="10"/>
      <c r="J16" s="49">
        <v>5</v>
      </c>
    </row>
    <row r="17" spans="2:10" ht="22.5" customHeight="1" x14ac:dyDescent="0.45">
      <c r="B17" s="6">
        <v>11</v>
      </c>
      <c r="C17" s="6" t="s">
        <v>11</v>
      </c>
      <c r="D17" s="7">
        <v>11</v>
      </c>
      <c r="E17" s="8" t="s">
        <v>0</v>
      </c>
      <c r="F17" s="5">
        <v>2</v>
      </c>
      <c r="G17" s="9">
        <v>3</v>
      </c>
      <c r="H17" s="52">
        <v>1</v>
      </c>
      <c r="I17" s="10"/>
      <c r="J17" s="49"/>
    </row>
    <row r="18" spans="2:10" ht="22.5" customHeight="1" x14ac:dyDescent="0.45">
      <c r="B18" s="6">
        <v>12</v>
      </c>
      <c r="C18" s="6" t="s">
        <v>12</v>
      </c>
      <c r="D18" s="7">
        <v>12</v>
      </c>
      <c r="E18" s="8" t="s">
        <v>0</v>
      </c>
      <c r="F18" s="5">
        <v>24</v>
      </c>
      <c r="G18" s="9"/>
      <c r="H18" s="52"/>
      <c r="I18" s="10"/>
      <c r="J18" s="49">
        <v>9</v>
      </c>
    </row>
    <row r="19" spans="2:10" ht="22.5" customHeight="1" x14ac:dyDescent="0.45">
      <c r="B19" s="6">
        <v>13</v>
      </c>
      <c r="C19" s="6" t="s">
        <v>12</v>
      </c>
      <c r="D19" s="7">
        <v>1</v>
      </c>
      <c r="E19" s="8" t="s">
        <v>0</v>
      </c>
      <c r="F19" s="5">
        <v>6</v>
      </c>
      <c r="G19" s="9"/>
      <c r="H19" s="52"/>
      <c r="I19" s="10"/>
      <c r="J19" s="49">
        <v>6</v>
      </c>
    </row>
    <row r="20" spans="2:10" ht="22.5" customHeight="1" x14ac:dyDescent="0.45">
      <c r="B20" s="6">
        <v>14</v>
      </c>
      <c r="C20" s="6" t="s">
        <v>10</v>
      </c>
      <c r="D20" s="7">
        <v>2</v>
      </c>
      <c r="E20" s="8" t="s">
        <v>0</v>
      </c>
      <c r="F20" s="5">
        <v>21</v>
      </c>
      <c r="G20" s="9">
        <v>18</v>
      </c>
      <c r="H20" s="52"/>
      <c r="I20" s="10">
        <v>2</v>
      </c>
      <c r="J20" s="49"/>
    </row>
    <row r="21" spans="2:10" ht="22.5" customHeight="1" x14ac:dyDescent="0.45">
      <c r="B21" s="6">
        <v>15</v>
      </c>
      <c r="C21" s="6"/>
      <c r="D21" s="7"/>
      <c r="E21" s="8" t="s">
        <v>0</v>
      </c>
      <c r="F21" s="5"/>
      <c r="G21" s="9"/>
      <c r="H21" s="52"/>
      <c r="I21" s="10"/>
      <c r="J21" s="49"/>
    </row>
    <row r="22" spans="2:10" ht="22.5" customHeight="1" x14ac:dyDescent="0.45">
      <c r="B22" s="6">
        <v>16</v>
      </c>
      <c r="C22" s="6"/>
      <c r="D22" s="7"/>
      <c r="E22" s="8" t="s">
        <v>0</v>
      </c>
      <c r="F22" s="5"/>
      <c r="G22" s="9"/>
      <c r="H22" s="52"/>
      <c r="I22" s="10"/>
      <c r="J22" s="49"/>
    </row>
    <row r="23" spans="2:10" ht="22.5" customHeight="1" x14ac:dyDescent="0.45">
      <c r="B23" s="6">
        <v>17</v>
      </c>
      <c r="C23" s="6"/>
      <c r="D23" s="7"/>
      <c r="E23" s="8" t="s">
        <v>0</v>
      </c>
      <c r="F23" s="5"/>
      <c r="G23" s="9"/>
      <c r="H23" s="52"/>
      <c r="I23" s="10"/>
      <c r="J23" s="49"/>
    </row>
    <row r="24" spans="2:10" ht="22.5" customHeight="1" x14ac:dyDescent="0.45">
      <c r="B24" s="6">
        <v>18</v>
      </c>
      <c r="C24" s="6"/>
      <c r="D24" s="7"/>
      <c r="E24" s="8" t="s">
        <v>0</v>
      </c>
      <c r="F24" s="5"/>
      <c r="G24" s="9"/>
      <c r="H24" s="52"/>
      <c r="I24" s="10"/>
      <c r="J24" s="49"/>
    </row>
    <row r="25" spans="2:10" ht="22.5" customHeight="1" x14ac:dyDescent="0.45">
      <c r="B25" s="6">
        <v>19</v>
      </c>
      <c r="C25" s="6"/>
      <c r="D25" s="7"/>
      <c r="E25" s="8" t="s">
        <v>0</v>
      </c>
      <c r="F25" s="5"/>
      <c r="G25" s="9"/>
      <c r="H25" s="52"/>
      <c r="I25" s="10"/>
      <c r="J25" s="49"/>
    </row>
    <row r="26" spans="2:10" ht="22.5" customHeight="1" x14ac:dyDescent="0.45">
      <c r="B26" s="6">
        <v>20</v>
      </c>
      <c r="C26" s="6"/>
      <c r="D26" s="7"/>
      <c r="E26" s="8" t="s">
        <v>0</v>
      </c>
      <c r="F26" s="5"/>
      <c r="G26" s="9"/>
      <c r="H26" s="52"/>
      <c r="I26" s="10"/>
      <c r="J26" s="49"/>
    </row>
    <row r="27" spans="2:10" ht="22.5" customHeight="1" x14ac:dyDescent="0.45">
      <c r="B27" s="6">
        <v>21</v>
      </c>
      <c r="C27" s="6"/>
      <c r="D27" s="7"/>
      <c r="E27" s="8" t="s">
        <v>0</v>
      </c>
      <c r="F27" s="5"/>
      <c r="G27" s="9"/>
      <c r="H27" s="52"/>
      <c r="I27" s="10"/>
      <c r="J27" s="49"/>
    </row>
    <row r="28" spans="2:10" ht="22.5" customHeight="1" x14ac:dyDescent="0.45">
      <c r="B28" s="6">
        <v>22</v>
      </c>
      <c r="C28" s="6"/>
      <c r="D28" s="7"/>
      <c r="E28" s="8" t="s">
        <v>0</v>
      </c>
      <c r="F28" s="5"/>
      <c r="G28" s="9"/>
      <c r="H28" s="52"/>
      <c r="I28" s="10"/>
      <c r="J28" s="49"/>
    </row>
    <row r="29" spans="2:10" ht="22.5" customHeight="1" x14ac:dyDescent="0.45">
      <c r="B29" s="6">
        <v>23</v>
      </c>
      <c r="C29" s="6"/>
      <c r="D29" s="7"/>
      <c r="E29" s="8" t="s">
        <v>0</v>
      </c>
      <c r="F29" s="5"/>
      <c r="G29" s="9"/>
      <c r="H29" s="52"/>
      <c r="I29" s="10"/>
      <c r="J29" s="49"/>
    </row>
    <row r="30" spans="2:10" ht="22.5" customHeight="1" x14ac:dyDescent="0.45">
      <c r="B30" s="6">
        <v>24</v>
      </c>
      <c r="C30" s="6"/>
      <c r="D30" s="7"/>
      <c r="E30" s="8" t="s">
        <v>0</v>
      </c>
      <c r="F30" s="5"/>
      <c r="G30" s="9"/>
      <c r="H30" s="52"/>
      <c r="I30" s="10"/>
      <c r="J30" s="49"/>
    </row>
    <row r="31" spans="2:10" ht="22.5" customHeight="1" x14ac:dyDescent="0.45">
      <c r="B31" s="6">
        <v>25</v>
      </c>
      <c r="C31" s="6"/>
      <c r="D31" s="7"/>
      <c r="E31" s="8" t="s">
        <v>0</v>
      </c>
      <c r="F31" s="5"/>
      <c r="G31" s="9"/>
      <c r="H31" s="52"/>
      <c r="I31" s="10"/>
      <c r="J31" s="49"/>
    </row>
    <row r="32" spans="2:10" ht="22.5" customHeight="1" x14ac:dyDescent="0.45">
      <c r="B32" s="6">
        <v>26</v>
      </c>
      <c r="C32" s="6"/>
      <c r="D32" s="7"/>
      <c r="E32" s="8" t="s">
        <v>0</v>
      </c>
      <c r="F32" s="5"/>
      <c r="G32" s="9"/>
      <c r="H32" s="52"/>
      <c r="I32" s="10"/>
      <c r="J32" s="49"/>
    </row>
    <row r="33" spans="2:10" ht="22.5" customHeight="1" x14ac:dyDescent="0.45">
      <c r="B33" s="6">
        <v>27</v>
      </c>
      <c r="C33" s="6"/>
      <c r="D33" s="7"/>
      <c r="E33" s="8" t="s">
        <v>0</v>
      </c>
      <c r="F33" s="5"/>
      <c r="G33" s="9"/>
      <c r="H33" s="52"/>
      <c r="I33" s="10"/>
      <c r="J33" s="49"/>
    </row>
    <row r="34" spans="2:10" ht="22.5" customHeight="1" x14ac:dyDescent="0.45">
      <c r="B34" s="6">
        <v>28</v>
      </c>
      <c r="C34" s="6"/>
      <c r="D34" s="7"/>
      <c r="E34" s="8" t="s">
        <v>0</v>
      </c>
      <c r="F34" s="5"/>
      <c r="G34" s="9"/>
      <c r="H34" s="52"/>
      <c r="I34" s="10"/>
      <c r="J34" s="49"/>
    </row>
    <row r="35" spans="2:10" ht="22.5" customHeight="1" x14ac:dyDescent="0.45">
      <c r="B35" s="6">
        <v>29</v>
      </c>
      <c r="C35" s="6"/>
      <c r="D35" s="7"/>
      <c r="E35" s="8" t="s">
        <v>0</v>
      </c>
      <c r="F35" s="5"/>
      <c r="G35" s="9"/>
      <c r="H35" s="52"/>
      <c r="I35" s="10"/>
      <c r="J35" s="49"/>
    </row>
    <row r="36" spans="2:10" ht="22.5" customHeight="1" x14ac:dyDescent="0.45">
      <c r="B36" s="6">
        <v>30</v>
      </c>
      <c r="C36" s="6"/>
      <c r="D36" s="7"/>
      <c r="E36" s="8" t="s">
        <v>0</v>
      </c>
      <c r="F36" s="5"/>
      <c r="G36" s="9"/>
      <c r="H36" s="52"/>
      <c r="I36" s="10"/>
      <c r="J36" s="49"/>
    </row>
    <row r="37" spans="2:10" ht="22.5" customHeight="1" x14ac:dyDescent="0.45">
      <c r="B37" s="6">
        <v>31</v>
      </c>
      <c r="C37" s="6"/>
      <c r="D37" s="7"/>
      <c r="E37" s="8" t="s">
        <v>0</v>
      </c>
      <c r="F37" s="5"/>
      <c r="G37" s="9"/>
      <c r="H37" s="52"/>
      <c r="I37" s="10"/>
      <c r="J37" s="49"/>
    </row>
  </sheetData>
  <mergeCells count="7">
    <mergeCell ref="B2:D2"/>
    <mergeCell ref="H2:J2"/>
    <mergeCell ref="B4:B6"/>
    <mergeCell ref="C4:C6"/>
    <mergeCell ref="D4:F6"/>
    <mergeCell ref="G4:I4"/>
    <mergeCell ref="G5:H5"/>
  </mergeCells>
  <phoneticPr fontId="1"/>
  <conditionalFormatting sqref="J7:J37">
    <cfRule type="expression" dxfId="13" priority="2">
      <formula>$C7="学習支援"</formula>
    </cfRule>
  </conditionalFormatting>
  <conditionalFormatting sqref="C8:C37">
    <cfRule type="containsText" dxfId="12" priority="1" operator="containsText" text="学習支援">
      <formula>NOT(ISERROR(SEARCH("学習支援",C8)))</formula>
    </cfRule>
  </conditionalFormatting>
  <dataValidations count="3">
    <dataValidation type="list" allowBlank="1" showInputMessage="1" showErrorMessage="1" sqref="F7:F37">
      <formula1>"1,2,3,4,5,6,7,8,9,10,11,12,13,14,15,16,17,18,19,20,21,22,23,24,25,26,27,28,29,30,31"</formula1>
    </dataValidation>
    <dataValidation type="list" allowBlank="1" showInputMessage="1" showErrorMessage="1" sqref="D7:D37">
      <formula1>"4,5,6,7,8,9,10,11,12,1,2,3"</formula1>
    </dataValidation>
    <dataValidation type="list" allowBlank="1" showInputMessage="1" showErrorMessage="1" sqref="C7:C37">
      <formula1>"子ども食堂,食料支援,居場所のみ,学習支援"</formula1>
    </dataValidation>
  </dataValidations>
  <pageMargins left="0.97" right="0.7" top="0.75" bottom="0.75" header="0.3" footer="0.3"/>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8"/>
  <sheetViews>
    <sheetView topLeftCell="B1" zoomScaleNormal="100" workbookViewId="0">
      <selection activeCell="C12" sqref="C12:C20"/>
    </sheetView>
  </sheetViews>
  <sheetFormatPr defaultRowHeight="18" x14ac:dyDescent="0.45"/>
  <cols>
    <col min="1" max="1" width="3.09765625" customWidth="1"/>
    <col min="2" max="2" width="23.3984375" customWidth="1"/>
    <col min="3" max="3" width="62.59765625" customWidth="1"/>
    <col min="4" max="4" width="3.09765625" customWidth="1"/>
  </cols>
  <sheetData>
    <row r="1" spans="2:3" x14ac:dyDescent="0.45">
      <c r="B1" s="1"/>
    </row>
    <row r="2" spans="2:3" x14ac:dyDescent="0.45">
      <c r="B2" s="143" t="s">
        <v>38</v>
      </c>
      <c r="C2" s="143"/>
    </row>
    <row r="3" spans="2:3" x14ac:dyDescent="0.45">
      <c r="B3" s="1"/>
    </row>
    <row r="4" spans="2:3" ht="26.25" customHeight="1" x14ac:dyDescent="0.45">
      <c r="B4" s="144" t="s">
        <v>39</v>
      </c>
      <c r="C4" s="145"/>
    </row>
    <row r="5" spans="2:3" x14ac:dyDescent="0.45">
      <c r="B5" s="1"/>
    </row>
    <row r="6" spans="2:3" x14ac:dyDescent="0.45">
      <c r="B6" s="1" t="s">
        <v>40</v>
      </c>
    </row>
    <row r="7" spans="2:3" ht="11.25" customHeight="1" x14ac:dyDescent="0.45">
      <c r="B7" s="1"/>
    </row>
    <row r="8" spans="2:3" ht="38.25" customHeight="1" x14ac:dyDescent="0.45">
      <c r="B8" s="53" t="s">
        <v>13</v>
      </c>
      <c r="C8" s="54" t="s">
        <v>41</v>
      </c>
    </row>
    <row r="9" spans="2:3" ht="38.25" customHeight="1" x14ac:dyDescent="0.45">
      <c r="B9" s="53" t="s">
        <v>14</v>
      </c>
      <c r="C9" s="54" t="s">
        <v>41</v>
      </c>
    </row>
    <row r="10" spans="2:3" ht="51.75" customHeight="1" x14ac:dyDescent="0.45">
      <c r="B10" s="55" t="s">
        <v>42</v>
      </c>
      <c r="C10" s="56" t="s">
        <v>43</v>
      </c>
    </row>
    <row r="11" spans="2:3" ht="38.25" customHeight="1" x14ac:dyDescent="0.45">
      <c r="B11" s="53" t="s">
        <v>44</v>
      </c>
      <c r="C11" s="54" t="s">
        <v>41</v>
      </c>
    </row>
    <row r="12" spans="2:3" ht="38.25" customHeight="1" x14ac:dyDescent="0.45">
      <c r="B12" s="146" t="s">
        <v>45</v>
      </c>
      <c r="C12" s="149" t="s">
        <v>48</v>
      </c>
    </row>
    <row r="13" spans="2:3" ht="38.25" customHeight="1" x14ac:dyDescent="0.45">
      <c r="B13" s="147"/>
      <c r="C13" s="150"/>
    </row>
    <row r="14" spans="2:3" ht="38.25" customHeight="1" x14ac:dyDescent="0.45">
      <c r="B14" s="147"/>
      <c r="C14" s="150"/>
    </row>
    <row r="15" spans="2:3" ht="38.25" customHeight="1" x14ac:dyDescent="0.45">
      <c r="B15" s="147"/>
      <c r="C15" s="150"/>
    </row>
    <row r="16" spans="2:3" ht="38.25" customHeight="1" x14ac:dyDescent="0.45">
      <c r="B16" s="147"/>
      <c r="C16" s="150"/>
    </row>
    <row r="17" spans="2:3" ht="38.25" customHeight="1" x14ac:dyDescent="0.45">
      <c r="B17" s="147"/>
      <c r="C17" s="150"/>
    </row>
    <row r="18" spans="2:3" ht="38.25" customHeight="1" x14ac:dyDescent="0.45">
      <c r="B18" s="147"/>
      <c r="C18" s="150"/>
    </row>
    <row r="19" spans="2:3" ht="38.25" customHeight="1" x14ac:dyDescent="0.45">
      <c r="B19" s="147"/>
      <c r="C19" s="150"/>
    </row>
    <row r="20" spans="2:3" ht="38.25" customHeight="1" x14ac:dyDescent="0.45">
      <c r="B20" s="148"/>
      <c r="C20" s="151"/>
    </row>
    <row r="21" spans="2:3" ht="38.25" customHeight="1" x14ac:dyDescent="0.45">
      <c r="B21" s="146" t="s">
        <v>46</v>
      </c>
      <c r="C21" s="152"/>
    </row>
    <row r="22" spans="2:3" ht="38.25" customHeight="1" x14ac:dyDescent="0.45">
      <c r="B22" s="147"/>
      <c r="C22" s="153"/>
    </row>
    <row r="23" spans="2:3" ht="38.25" customHeight="1" x14ac:dyDescent="0.45">
      <c r="B23" s="147"/>
      <c r="C23" s="153"/>
    </row>
    <row r="24" spans="2:3" ht="38.25" customHeight="1" x14ac:dyDescent="0.45">
      <c r="B24" s="147"/>
      <c r="C24" s="153"/>
    </row>
    <row r="25" spans="2:3" ht="38.25" customHeight="1" x14ac:dyDescent="0.45">
      <c r="B25" s="148"/>
      <c r="C25" s="154"/>
    </row>
    <row r="26" spans="2:3" x14ac:dyDescent="0.45">
      <c r="B26" s="1"/>
    </row>
    <row r="27" spans="2:3" x14ac:dyDescent="0.45">
      <c r="B27" s="143" t="s">
        <v>47</v>
      </c>
      <c r="C27" s="143"/>
    </row>
    <row r="28" spans="2:3" x14ac:dyDescent="0.45">
      <c r="B28" s="1"/>
    </row>
  </sheetData>
  <mergeCells count="7">
    <mergeCell ref="B27:C27"/>
    <mergeCell ref="B2:C2"/>
    <mergeCell ref="B4:C4"/>
    <mergeCell ref="B12:B20"/>
    <mergeCell ref="C12:C20"/>
    <mergeCell ref="B21:B25"/>
    <mergeCell ref="C21:C25"/>
  </mergeCells>
  <phoneticPr fontId="1"/>
  <pageMargins left="0.9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補助シート</vt:lpstr>
      <vt:lpstr>参加者数入力シート</vt:lpstr>
      <vt:lpstr>参加者数集計表</vt:lpstr>
      <vt:lpstr>【記入例】参加者数入力シート </vt:lpstr>
      <vt:lpstr>事業実績調書</vt:lpstr>
      <vt:lpstr>'【記入例】参加者数入力シート '!Print_Area</vt:lpstr>
      <vt:lpstr>参加者数集計表!Print_Area</vt:lpstr>
      <vt:lpstr>参加者数入力シート!Print_Area</vt:lpstr>
      <vt:lpstr>事業実績調書!Print_Area</vt:lpstr>
      <vt:lpstr>補助シート!Print_Area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2026-02-12T06:43:42Z</cp:lastPrinted>
  <dcterms:created xsi:type="dcterms:W3CDTF">2025-09-29T00:22:04Z</dcterms:created>
  <dcterms:modified xsi:type="dcterms:W3CDTF">2026-03-06T07:23:54Z</dcterms:modified>
</cp:coreProperties>
</file>