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4.管理係\★経営戦略★\98 経営比較分析表\令和４年度\"/>
    </mc:Choice>
  </mc:AlternateContent>
  <workbookProtection workbookAlgorithmName="SHA-512" workbookHashValue="ydoRpBIXlXTInsNv9pQwcrDDIodpeuYfg+2q/A9LccKlYQL/Yv+sPFWANkmB/5y9b/5ZUGxATqIeJpZEswBTLw==" workbookSaltValue="pdfGc8FBNo++/PEJs31N5g==" workbookSpinCount="100000" lockStructure="1"/>
  <bookViews>
    <workbookView xWindow="0" yWindow="0" windowWidth="28800" windowHeight="12210"/>
  </bookViews>
  <sheets>
    <sheet name="法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<sst xmlns="http://schemas.openxmlformats.org/spreadsheetml/2006/main" count="228" uniqueCount="114">
  <si>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</si>
  <si>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</si>
  <si>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</si>
  <si>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</si>
  <si>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</si>
  <si>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</si>
  <si>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</si>
  <si>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</si>
  <si>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</si>
  <si>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</si>
  <si>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</si>
  <si>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</si>
  <si>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</si>
  <si>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</si>
  <si>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</si>
  <si>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</si>
  <si>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</si>
  <si>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</si>
  <si>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</si>
  <si>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</si>
  <si>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</si>
  <si>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</si>
  <si>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</si>
  <si>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</si>
  <si>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</si>
  <si>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</si>
  <si>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</si>
  <si>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</si>
  <si>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</si>
  <si>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</si>
  <si>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</si>
  <si>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</si>
  <si>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</si>
  <si>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</si>
  <si>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</si>
  <si>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</si>
  <si>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</si>
  <si>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</si>
  <si>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</si>
  <si>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</si>
  <si>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</si>
  <si>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</si>
  <si>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</si>
  <si>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</si>
  <si>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</si>
  <si>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</si>
  <si>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</si>
  <si>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</si>
  <si>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</si>
  <si>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</si>
  <si>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</si>
  <si>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</si>
  <si>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</si>
  <si>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</si>
  <si>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</si>
  <si>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</si>
  <si>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</si>
  <si>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</si>
  <si>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</si>
  <si>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</si>
  <si>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</si>
  <si>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</si>
  <si>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</si>
  <si>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</si>
  <si>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</si>
  <si>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</si>
  <si>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</si>
  <si>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</si>
  <si>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</si>
  <si>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</si>
  <si>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</si>
  <si>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</si>
  <si>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</si>
  <si>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</si>
  <si>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</si>
  <si>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</si>
  <si>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</si>
  <si>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</si>
  <si>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</si>
  <si>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</si>
  <si>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</si>
  <si>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</si>
  <si>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</si>
  <si>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</si>
  <si>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</si>
  <si>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</si>
  <si>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</si>
  <si>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</si>
  <si>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</si>
  <si>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</si>
  <si>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</si>
  <si>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</si>
  <si>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</si>
  <si>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</si>
  <si>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</si>
  <si>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</si>
  <si>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</si>
  <si>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</si>
  <si>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</si>
  <si>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</si>
  <si>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</si>
  <si>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</si>
  <si>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</si>
  <si>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</si>
  <si>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</si>
  <si>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</si>
  <si>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</si>
  <si>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</si>
  <si>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</si>
  <si>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</si>
  <si>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</si>
  <si>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管路総延長約760kmのうち高級鋳鉄管及び塩ビ管等老朽管は平成13年度末時点で約130㎞ありましたが、現在は約33㎞になっています。
　令和4年度において、③管路更新率は、前年度より繰り越された工事の影響で、前年度比0.17ポイント上昇しています。近年は、毎年40年を経過するダクタイル鋳鉄管（Ａ形）が更新延長を上回る傾向にあるため、②管路経年化率は毎年上昇しています。しかし、ダクタイル鋳鉄管の更新基準年数は一般的に40年以上に設定されていることから、実際の老朽化率はこれほど上昇していないものと判断します。
　①有形固定資産減価償却率は②管路経年化率の増加に伴って、年々増加傾向にあります。</t>
    <phoneticPr fontId="4"/>
  </si>
  <si>
    <t>　①経常収支比率は、給水収益が減少（前年比約1,928万円減）した一方で、修繕費の増加（前年比約2,134万円増）や電気代高騰による動力費の増加（前年比約1,314万円増）が主因となって、前年度比4.94ポイント減少しました。100%以上ではあるものの、右肩下がりが続かないよう努める必要があります。
　③流動比率は、年度間際に完了した工事が多く未払金が増加したため減少しましたが、流動資産の内94.4%が現預金であり、有事の際に備えた現預金が保有できています。
　④企業債残高対給水収益比率は、新規の借入れをしていないことから、毎期減少しており、類似団体平均と比較して良好な値を継続しています。
　⑤料金回収率は、水道基本料金等の減免を実施した影響で大幅に減少していますが、減免分は全額一般会計より補助を受けるため、実質の料金回収率は110.19%となります。
　⑥給水原価は、費用増加に伴い5.27ポイント増加したものの、類似団体平均よりも良好な値であり、給水に係る費用を抑えられています。
　⑦施設利用率は、類似団体平均よりも良好な値で推移しており、限られた施設を効率的に活用できていると言えます。
　⑧有収率は、維持管理のための放水量が増えたことにより、有収率が前年度比1.73ポイント減少しました。漏水については、令和5年度よりAI衛星画像漏水解析調査を実施しする等、漏水の原因等を調査し有収率の向上に努めています。</t>
    <phoneticPr fontId="4"/>
  </si>
  <si>
    <t xml:space="preserve">　「1.経営の健全性・効率性」の各指標より、⑧有収率に改善の余地があるものの概ね健全な経営ができています。ただし、人口減少や節水機器の普及による給水収益の減少、施設の老朽化に伴う更新費用の増加、物価上昇に伴う費用の増加により、今後もさらに経営状況が厳しくなると見込まれます。そのため、水道料金の見直しや、愛知県が連携を推進する近隣事業体との広域化（事業統合）も含め、徹底した経営の効率化が求められます。
　「2.老朽化の状況」は、類似団体平均と同様に推移しており、年々老朽化が進んでいます。③管路更新率の向上は、老朽化に歯止めをかけるだけでなく、上記の⑧有収率の向上にも繋がるため、水道事業経営戦略（平成30年度策定、令和5年度見直し予定）でも経営目標に掲げており、今後も重点的に取り組んでいくもの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</si>
</sst>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0.96</c:v>
                </c:pt>
                <c:pt idx="1">
                  <c:v>0.92</c:v>
                </c:pt>
                <c:pt idx="2">
                  <c:v>0.67</c:v>
                </c:pt>
                <c:pt idx="3">
                  <c:v>0.57999999999999996</c:v>
                </c:pt>
                <c:pt idx="4">
                  <c:v>0.75</c:v>
                </c:pt>
              </c:numCache>
            </c:numRef>
          </c:val>
          <c:extLst>
            <c:ext xmlns:c16="http://schemas.microsoft.com/office/drawing/2014/chart" uri="{C3380CC4-5D6E-409C-BE32-E72D297353CC}">
              <c16:uniqueId val="{00000000-357E-4DC8-B48A-1839428E74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57E-4DC8-B48A-1839428E74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78.28</c:v>
                </c:pt>
                <c:pt idx="1">
                  <c:v>77.819999999999993</c:v>
                </c:pt>
                <c:pt idx="2">
                  <c:v>85.97</c:v>
                </c:pt>
                <c:pt idx="3">
                  <c:v>81.69</c:v>
                </c:pt>
                <c:pt idx="4">
                  <c:v>82.35</c:v>
                </c:pt>
              </c:numCache>
            </c:numRef>
          </c:val>
          <c:extLst>
            <c:ext xmlns:c16="http://schemas.microsoft.com/office/drawing/2014/chart" uri="{C3380CC4-5D6E-409C-BE32-E72D297353CC}">
              <c16:uniqueId val="{00000000-83B4-4CA5-98C8-3E2917CD9D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83B4-4CA5-98C8-3E2917CD9D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87.87</c:v>
                </c:pt>
                <c:pt idx="1">
                  <c:v>86.89</c:v>
                </c:pt>
                <c:pt idx="2">
                  <c:v>87.14</c:v>
                </c:pt>
                <c:pt idx="3">
                  <c:v>89.67</c:v>
                </c:pt>
                <c:pt idx="4">
                  <c:v>87.94</c:v>
                </c:pt>
              </c:numCache>
            </c:numRef>
          </c:val>
          <c:extLst>
            <c:ext xmlns:c16="http://schemas.microsoft.com/office/drawing/2014/chart" uri="{C3380CC4-5D6E-409C-BE32-E72D297353CC}">
              <c16:uniqueId val="{00000000-F9A6-424E-AA30-D677A15566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F9A6-424E-AA30-D677A15566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118.69</c:v>
                </c:pt>
                <c:pt idx="1">
                  <c:v>117.35</c:v>
                </c:pt>
                <c:pt idx="2">
                  <c:v>117.19</c:v>
                </c:pt>
                <c:pt idx="3">
                  <c:v>117.94</c:v>
                </c:pt>
                <c:pt idx="4">
                  <c:v>113</c:v>
                </c:pt>
              </c:numCache>
            </c:numRef>
          </c:val>
          <c:extLst>
            <c:ext xmlns:c16="http://schemas.microsoft.com/office/drawing/2014/chart" uri="{C3380CC4-5D6E-409C-BE32-E72D297353CC}">
              <c16:uniqueId val="{00000000-9F5A-48F9-923C-582E5E3D2E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9F5A-48F9-923C-582E5E3D2E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48.87</c:v>
                </c:pt>
                <c:pt idx="1">
                  <c:v>48.66</c:v>
                </c:pt>
                <c:pt idx="2">
                  <c:v>49.28</c:v>
                </c:pt>
                <c:pt idx="3">
                  <c:v>50.62</c:v>
                </c:pt>
                <c:pt idx="4">
                  <c:v>50.78</c:v>
                </c:pt>
              </c:numCache>
            </c:numRef>
          </c:val>
          <c:extLst>
            <c:ext xmlns:c16="http://schemas.microsoft.com/office/drawing/2014/chart" uri="{C3380CC4-5D6E-409C-BE32-E72D297353CC}">
              <c16:uniqueId val="{00000000-3A14-4957-BDA6-D3B81A4DDF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A14-4957-BDA6-D3B81A4DDF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10.31</c:v>
                </c:pt>
                <c:pt idx="1">
                  <c:v>10.88</c:v>
                </c:pt>
                <c:pt idx="2">
                  <c:v>12.13</c:v>
                </c:pt>
                <c:pt idx="3">
                  <c:v>14.59</c:v>
                </c:pt>
                <c:pt idx="4">
                  <c:v>14.95</c:v>
                </c:pt>
              </c:numCache>
            </c:numRef>
          </c:val>
          <c:extLst>
            <c:ext xmlns:c16="http://schemas.microsoft.com/office/drawing/2014/chart" uri="{C3380CC4-5D6E-409C-BE32-E72D297353CC}">
              <c16:uniqueId val="{00000000-04DC-4BF4-8045-B93C03323F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04DC-4BF4-8045-B93C03323F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AD-4E14-BCB5-8BC28DE3F2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22AD-4E14-BCB5-8BC28DE3F2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373.62</c:v>
                </c:pt>
                <c:pt idx="1">
                  <c:v>438.87</c:v>
                </c:pt>
                <c:pt idx="2">
                  <c:v>435.61</c:v>
                </c:pt>
                <c:pt idx="3">
                  <c:v>547.39</c:v>
                </c:pt>
                <c:pt idx="4">
                  <c:v>306.77</c:v>
                </c:pt>
              </c:numCache>
            </c:numRef>
          </c:val>
          <c:extLst>
            <c:ext xmlns:c16="http://schemas.microsoft.com/office/drawing/2014/chart" uri="{C3380CC4-5D6E-409C-BE32-E72D297353CC}">
              <c16:uniqueId val="{00000000-AC8C-4A99-A71A-A76DF73AEA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AC8C-4A99-A71A-A76DF73AEA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57.27</c:v>
                </c:pt>
                <c:pt idx="1">
                  <c:v>49.96</c:v>
                </c:pt>
                <c:pt idx="2">
                  <c:v>40.85</c:v>
                </c:pt>
                <c:pt idx="3">
                  <c:v>33.6</c:v>
                </c:pt>
                <c:pt idx="4">
                  <c:v>32.85</c:v>
                </c:pt>
              </c:numCache>
            </c:numRef>
          </c:val>
          <c:extLst>
            <c:ext xmlns:c16="http://schemas.microsoft.com/office/drawing/2014/chart" uri="{C3380CC4-5D6E-409C-BE32-E72D297353CC}">
              <c16:uniqueId val="{00000000-41A1-463D-BFC9-3A6C353590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41A1-463D-BFC9-3A6C353590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118.38</c:v>
                </c:pt>
                <c:pt idx="1">
                  <c:v>115.59</c:v>
                </c:pt>
                <c:pt idx="2">
                  <c:v>104.19</c:v>
                </c:pt>
                <c:pt idx="3">
                  <c:v>113.98</c:v>
                </c:pt>
                <c:pt idx="4">
                  <c:v>91.43</c:v>
                </c:pt>
              </c:numCache>
            </c:numRef>
          </c:val>
          <c:extLst>
            <c:ext xmlns:c16="http://schemas.microsoft.com/office/drawing/2014/chart" uri="{C3380CC4-5D6E-409C-BE32-E72D297353CC}">
              <c16:uniqueId val="{00000000-8A6B-42CD-B3AB-A11E8372CF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8A6B-42CD-B3AB-A11E8372CF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139.97</c:v>
                </c:pt>
                <c:pt idx="1">
                  <c:v>142.63999999999999</c:v>
                </c:pt>
                <c:pt idx="2">
                  <c:v>157.12</c:v>
                </c:pt>
                <c:pt idx="3">
                  <c:v>143.03</c:v>
                </c:pt>
                <c:pt idx="4">
                  <c:v>148.30000000000001</c:v>
                </c:pt>
              </c:numCache>
            </c:numRef>
          </c:val>
          <c:extLst>
            <c:ext xmlns:c16="http://schemas.microsoft.com/office/drawing/2014/chart" uri="{C3380CC4-5D6E-409C-BE32-E72D297353CC}">
              <c16:uniqueId val="{00000000-DA9C-475A-A428-A528F75D4A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DA9C-475A-A428-A528F75D4A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愛知県　瀬戸市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128122</v>
      </c>
      <c r="AM8" s="66"/>
      <c r="AN8" s="66"/>
      <c r="AO8" s="66"/>
      <c r="AP8" s="66"/>
      <c r="AQ8" s="66"/>
      <c r="AR8" s="66"/>
      <c r="AS8" s="66"/>
      <c r="AT8" s="37">
        <f>データ!$S$6</f>
        <v>111.4</v>
      </c>
      <c r="AU8" s="38"/>
      <c r="AV8" s="38"/>
      <c r="AW8" s="38"/>
      <c r="AX8" s="38"/>
      <c r="AY8" s="38"/>
      <c r="AZ8" s="38"/>
      <c r="BA8" s="38"/>
      <c r="BB8" s="55">
        <f>データ!$T$6</f>
        <v>1150.1099999999999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91.56</v>
      </c>
      <c r="J10" s="38"/>
      <c r="K10" s="38"/>
      <c r="L10" s="38"/>
      <c r="M10" s="38"/>
      <c r="N10" s="38"/>
      <c r="O10" s="65"/>
      <c r="P10" s="55">
        <f>データ!$P$6</f>
        <v>99.75</v>
      </c>
      <c r="Q10" s="55"/>
      <c r="R10" s="55"/>
      <c r="S10" s="55"/>
      <c r="T10" s="55"/>
      <c r="U10" s="55"/>
      <c r="V10" s="55"/>
      <c r="W10" s="66">
        <f>データ!$Q$6</f>
        <v>2822</v>
      </c>
      <c r="X10" s="66"/>
      <c r="Y10" s="66"/>
      <c r="Z10" s="66"/>
      <c r="AA10" s="66"/>
      <c r="AB10" s="66"/>
      <c r="AC10" s="66"/>
      <c r="AD10" s="2"/>
      <c r="AE10" s="2"/>
      <c r="AF10" s="2"/>
      <c r="AG10" s="2"/>
      <c r="AH10" s="2"/>
      <c r="AI10" s="2"/>
      <c r="AJ10" s="2"/>
      <c r="AK10" s="2"/>
      <c r="AL10" s="66">
        <f>データ!$U$6</f>
        <v>127564</v>
      </c>
      <c r="AM10" s="66"/>
      <c r="AN10" s="66"/>
      <c r="AO10" s="66"/>
      <c r="AP10" s="66"/>
      <c r="AQ10" s="66"/>
      <c r="AR10" s="66"/>
      <c r="AS10" s="66"/>
      <c r="AT10" s="37">
        <f>データ!$V$6</f>
        <v>65.59</v>
      </c>
      <c r="AU10" s="38"/>
      <c r="AV10" s="38"/>
      <c r="AW10" s="38"/>
      <c r="AX10" s="38"/>
      <c r="AY10" s="38"/>
      <c r="AZ10" s="38"/>
      <c r="BA10" s="38"/>
      <c r="BB10" s="55">
        <f>データ!$W$6</f>
        <v>1944.87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0J1zOlBxEtto3ziYtfizH85W/ECco4VgQ+mtOp7H9WyuZBz3POrqLrY3hmhXiwe062IqyOy9HIpVvwjTSj4HGQ==" saltValue="Nto6Ly2+3GDYO5b9OA3b5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232041</v>
      </c>
      <c r="D6" s="20">
        <f t="shared" si="3"/>
        <v>46</v>
      </c>
      <c r="E6" s="20">
        <f t="shared" si="3"/>
        <v>1</v>
      </c>
      <c r="F6" s="20">
        <f t="shared" si="3"/>
        <v>0</v>
      </c>
      <c r="G6" s="20">
        <f t="shared" si="3"/>
        <v>1</v>
      </c>
      <c r="H6" s="20" t="str">
        <f t="shared" si="3"/>
        <v>愛知県　瀬戸市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91.56</v>
      </c>
      <c r="P6" s="21">
        <f t="shared" si="3"/>
        <v>99.75</v>
      </c>
      <c r="Q6" s="21">
        <f t="shared" si="3"/>
        <v>2822</v>
      </c>
      <c r="R6" s="21">
        <f t="shared" si="3"/>
        <v>128122</v>
      </c>
      <c r="S6" s="21">
        <f t="shared" si="3"/>
        <v>111.4</v>
      </c>
      <c r="T6" s="21">
        <f t="shared" si="3"/>
        <v>1150.1099999999999</v>
      </c>
      <c r="U6" s="21">
        <f t="shared" si="3"/>
        <v>127564</v>
      </c>
      <c r="V6" s="21">
        <f t="shared" si="3"/>
        <v>65.59</v>
      </c>
      <c r="W6" s="21">
        <f t="shared" si="3"/>
        <v>1944.87</v>
      </c>
      <c r="X6" s="22">
        <f>IF(X7="",NA(),X7)</f>
        <v>118.69</v>
      </c>
      <c r="Y6" s="22">
        <f t="shared" ref="Y6:AG6" si="4">IF(Y7="",NA(),Y7)</f>
        <v>117.35</v>
      </c>
      <c r="Z6" s="22">
        <f t="shared" si="4"/>
        <v>117.19</v>
      </c>
      <c r="AA6" s="22">
        <f t="shared" si="4"/>
        <v>117.94</v>
      </c>
      <c r="AB6" s="22">
        <f t="shared" si="4"/>
        <v>113</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373.62</v>
      </c>
      <c r="AU6" s="22">
        <f t="shared" ref="AU6:BC6" si="6">IF(AU7="",NA(),AU7)</f>
        <v>438.87</v>
      </c>
      <c r="AV6" s="22">
        <f t="shared" si="6"/>
        <v>435.61</v>
      </c>
      <c r="AW6" s="22">
        <f t="shared" si="6"/>
        <v>547.39</v>
      </c>
      <c r="AX6" s="22">
        <f t="shared" si="6"/>
        <v>306.77</v>
      </c>
      <c r="AY6" s="22">
        <f t="shared" si="6"/>
        <v>335.6</v>
      </c>
      <c r="AZ6" s="22">
        <f t="shared" si="6"/>
        <v>358.91</v>
      </c>
      <c r="BA6" s="22">
        <f t="shared" si="6"/>
        <v>360.96</v>
      </c>
      <c r="BB6" s="22">
        <f t="shared" si="6"/>
        <v>351.29</v>
      </c>
      <c r="BC6" s="22">
        <f t="shared" si="6"/>
        <v>364.24</v>
      </c>
      <c r="BD6" s="21" t="str">
        <f>IF(BD7="","",IF(BD7="-","【-】","【"&amp;SUBSTITUTE(TEXT(BD7,"#,##0.00"),"-","△")&amp;"】"))</f>
        <v>【252.29】</v>
      </c>
      <c r="BE6" s="22">
        <f>IF(BE7="",NA(),BE7)</f>
        <v>57.27</v>
      </c>
      <c r="BF6" s="22">
        <f t="shared" ref="BF6:BN6" si="7">IF(BF7="",NA(),BF7)</f>
        <v>49.96</v>
      </c>
      <c r="BG6" s="22">
        <f t="shared" si="7"/>
        <v>40.85</v>
      </c>
      <c r="BH6" s="22">
        <f t="shared" si="7"/>
        <v>33.6</v>
      </c>
      <c r="BI6" s="22">
        <f t="shared" si="7"/>
        <v>32.85</v>
      </c>
      <c r="BJ6" s="22">
        <f t="shared" si="7"/>
        <v>258.26</v>
      </c>
      <c r="BK6" s="22">
        <f t="shared" si="7"/>
        <v>247.27</v>
      </c>
      <c r="BL6" s="22">
        <f t="shared" si="7"/>
        <v>239.18</v>
      </c>
      <c r="BM6" s="22">
        <f t="shared" si="7"/>
        <v>236.29</v>
      </c>
      <c r="BN6" s="22">
        <f t="shared" si="7"/>
        <v>238.77</v>
      </c>
      <c r="BO6" s="21" t="str">
        <f>IF(BO7="","",IF(BO7="-","【-】","【"&amp;SUBSTITUTE(TEXT(BO7,"#,##0.00"),"-","△")&amp;"】"))</f>
        <v>【268.07】</v>
      </c>
      <c r="BP6" s="22">
        <f>IF(BP7="",NA(),BP7)</f>
        <v>118.38</v>
      </c>
      <c r="BQ6" s="22">
        <f t="shared" ref="BQ6:BY6" si="8">IF(BQ7="",NA(),BQ7)</f>
        <v>115.59</v>
      </c>
      <c r="BR6" s="22">
        <f t="shared" si="8"/>
        <v>104.19</v>
      </c>
      <c r="BS6" s="22">
        <f t="shared" si="8"/>
        <v>113.98</v>
      </c>
      <c r="BT6" s="22">
        <f t="shared" si="8"/>
        <v>91.43</v>
      </c>
      <c r="BU6" s="22">
        <f t="shared" si="8"/>
        <v>106.07</v>
      </c>
      <c r="BV6" s="22">
        <f t="shared" si="8"/>
        <v>105.34</v>
      </c>
      <c r="BW6" s="22">
        <f t="shared" si="8"/>
        <v>101.89</v>
      </c>
      <c r="BX6" s="22">
        <f t="shared" si="8"/>
        <v>104.33</v>
      </c>
      <c r="BY6" s="22">
        <f t="shared" si="8"/>
        <v>98.85</v>
      </c>
      <c r="BZ6" s="21" t="str">
        <f>IF(BZ7="","",IF(BZ7="-","【-】","【"&amp;SUBSTITUTE(TEXT(BZ7,"#,##0.00"),"-","△")&amp;"】"))</f>
        <v>【97.47】</v>
      </c>
      <c r="CA6" s="22">
        <f>IF(CA7="",NA(),CA7)</f>
        <v>139.97</v>
      </c>
      <c r="CB6" s="22">
        <f t="shared" ref="CB6:CJ6" si="9">IF(CB7="",NA(),CB7)</f>
        <v>142.63999999999999</v>
      </c>
      <c r="CC6" s="22">
        <f t="shared" si="9"/>
        <v>157.12</v>
      </c>
      <c r="CD6" s="22">
        <f t="shared" si="9"/>
        <v>143.03</v>
      </c>
      <c r="CE6" s="22">
        <f t="shared" si="9"/>
        <v>148.30000000000001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78.28</v>
      </c>
      <c r="CM6" s="22">
        <f t="shared" ref="CM6:CU6" si="10">IF(CM7="",NA(),CM7)</f>
        <v>77.819999999999993</v>
      </c>
      <c r="CN6" s="22">
        <f t="shared" si="10"/>
        <v>85.97</v>
      </c>
      <c r="CO6" s="22">
        <f t="shared" si="10"/>
        <v>81.69</v>
      </c>
      <c r="CP6" s="22">
        <f t="shared" si="10"/>
        <v>82.35</v>
      </c>
      <c r="CQ6" s="22">
        <f t="shared" si="10"/>
        <v>62.83</v>
      </c>
      <c r="CR6" s="22">
        <f t="shared" si="10"/>
        <v>62.05</v>
      </c>
      <c r="CS6" s="22">
        <f t="shared" si="10"/>
        <v>63.23</v>
      </c>
      <c r="CT6" s="22">
        <f t="shared" si="10"/>
        <v>62.59</v>
      </c>
      <c r="CU6" s="22">
        <f t="shared" si="10"/>
        <v>61.81</v>
      </c>
      <c r="CV6" s="21" t="str">
        <f>IF(CV7="","",IF(CV7="-","【-】","【"&amp;SUBSTITUTE(TEXT(CV7,"#,##0.00"),"-","△")&amp;"】"))</f>
        <v>【59.97】</v>
      </c>
      <c r="CW6" s="22">
        <f>IF(CW7="",NA(),CW7)</f>
        <v>87.87</v>
      </c>
      <c r="CX6" s="22">
        <f t="shared" ref="CX6:DF6" si="11">IF(CX7="",NA(),CX7)</f>
        <v>86.89</v>
      </c>
      <c r="CY6" s="22">
        <f t="shared" si="11"/>
        <v>87.14</v>
      </c>
      <c r="CZ6" s="22">
        <f t="shared" si="11"/>
        <v>89.67</v>
      </c>
      <c r="DA6" s="22">
        <f t="shared" si="11"/>
        <v>87.94</v>
      </c>
      <c r="DB6" s="22">
        <f t="shared" si="11"/>
        <v>88.86</v>
      </c>
      <c r="DC6" s="22">
        <f t="shared" si="11"/>
        <v>89.11</v>
      </c>
      <c r="DD6" s="22">
        <f t="shared" si="11"/>
        <v>89.35</v>
      </c>
      <c r="DE6" s="22">
        <f t="shared" si="11"/>
        <v>89.7</v>
      </c>
      <c r="DF6" s="22">
        <f t="shared" si="11"/>
        <v>89.24</v>
      </c>
      <c r="DG6" s="21" t="str">
        <f>IF(DG7="","",IF(DG7="-","【-】","【"&amp;SUBSTITUTE(TEXT(DG7,"#,##0.00"),"-","△")&amp;"】"))</f>
        <v>【89.76】</v>
      </c>
      <c r="DH6" s="22">
        <f>IF(DH7="",NA(),DH7)</f>
        <v>48.87</v>
      </c>
      <c r="DI6" s="22">
        <f t="shared" ref="DI6:DQ6" si="12">IF(DI7="",NA(),DI7)</f>
        <v>48.66</v>
      </c>
      <c r="DJ6" s="22">
        <f t="shared" si="12"/>
        <v>49.28</v>
      </c>
      <c r="DK6" s="22">
        <f t="shared" si="12"/>
        <v>50.62</v>
      </c>
      <c r="DL6" s="22">
        <f t="shared" si="12"/>
        <v>50.78</v>
      </c>
      <c r="DM6" s="22">
        <f t="shared" si="12"/>
        <v>47.89</v>
      </c>
      <c r="DN6" s="22">
        <f t="shared" si="12"/>
        <v>48.69</v>
      </c>
      <c r="DO6" s="22">
        <f t="shared" si="12"/>
        <v>49.62</v>
      </c>
      <c r="DP6" s="22">
        <f t="shared" si="12"/>
        <v>50.5</v>
      </c>
      <c r="DQ6" s="22">
        <f t="shared" si="12"/>
        <v>51.28</v>
      </c>
      <c r="DR6" s="21" t="str">
        <f>IF(DR7="","",IF(DR7="-","【-】","【"&amp;SUBSTITUTE(TEXT(DR7,"#,##0.00"),"-","△")&amp;"】"))</f>
        <v>【51.51】</v>
      </c>
      <c r="DS6" s="22">
        <f>IF(DS7="",NA(),DS7)</f>
        <v>10.31</v>
      </c>
      <c r="DT6" s="22">
        <f t="shared" ref="DT6:EB6" si="13">IF(DT7="",NA(),DT7)</f>
        <v>10.88</v>
      </c>
      <c r="DU6" s="22">
        <f t="shared" si="13"/>
        <v>12.13</v>
      </c>
      <c r="DV6" s="22">
        <f t="shared" si="13"/>
        <v>14.59</v>
      </c>
      <c r="DW6" s="22">
        <f t="shared" si="13"/>
        <v>14.95</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0.96</v>
      </c>
      <c r="EE6" s="22">
        <f t="shared" ref="EE6:EM6" si="14">IF(EE7="",NA(),EE7)</f>
        <v>0.92</v>
      </c>
      <c r="EF6" s="22">
        <f t="shared" si="14"/>
        <v>0.67</v>
      </c>
      <c r="EG6" s="22">
        <f t="shared" si="14"/>
        <v>0.57999999999999996</v>
      </c>
      <c r="EH6" s="22">
        <f t="shared" si="14"/>
        <v>0.75</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232041</v>
      </c>
      <c r="D7" s="24">
        <v>46</v>
      </c>
      <c r="E7" s="24">
        <v>1</v>
      </c>
      <c r="F7" s="24">
        <v>0</v>
      </c>
      <c r="G7" s="24">
        <v>1</v>
      </c>
      <c r="H7" s="24" t="s">
        <v>93</v>
      </c>
      <c r="I7" s="24" t="s">
        <v>94</v>
      </c>
      <c r="J7" s="24" t="s">
        <v>95</v>
      </c>
      <c r="K7" s="24" t="s">
        <v>96</v>
      </c>
      <c r="L7" s="24" t="s">
        <v>97</v>
      </c>
      <c r="M7" s="24" t="s">
        <v>98</v>
      </c>
      <c r="N7" s="25" t="s">
        <v>99</v>
      </c>
      <c r="O7" s="25">
        <v>91.56</v>
      </c>
      <c r="P7" s="25">
        <v>99.75</v>
      </c>
      <c r="Q7" s="25">
        <v>2822</v>
      </c>
      <c r="R7" s="25">
        <v>128122</v>
      </c>
      <c r="S7" s="25">
        <v>111.4</v>
      </c>
      <c r="T7" s="25">
        <v>1150.1099999999999</v>
      </c>
      <c r="U7" s="25">
        <v>127564</v>
      </c>
      <c r="V7" s="25">
        <v>65.59</v>
      </c>
      <c r="W7" s="25">
        <v>1944.87</v>
      </c>
      <c r="X7" s="25">
        <v>118.69</v>
      </c>
      <c r="Y7" s="25">
        <v>117.35</v>
      </c>
      <c r="Z7" s="25">
        <v>117.19</v>
      </c>
      <c r="AA7" s="25">
        <v>117.94</v>
      </c>
      <c r="AB7" s="25">
        <v>113</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373.62</v>
      </c>
      <c r="AU7" s="25">
        <v>438.87</v>
      </c>
      <c r="AV7" s="25">
        <v>435.61</v>
      </c>
      <c r="AW7" s="25">
        <v>547.39</v>
      </c>
      <c r="AX7" s="25">
        <v>306.77</v>
      </c>
      <c r="AY7" s="25">
        <v>335.6</v>
      </c>
      <c r="AZ7" s="25">
        <v>358.91</v>
      </c>
      <c r="BA7" s="25">
        <v>360.96</v>
      </c>
      <c r="BB7" s="25">
        <v>351.29</v>
      </c>
      <c r="BC7" s="25">
        <v>364.24</v>
      </c>
      <c r="BD7" s="25">
        <v>252.29</v>
      </c>
      <c r="BE7" s="25">
        <v>57.27</v>
      </c>
      <c r="BF7" s="25">
        <v>49.96</v>
      </c>
      <c r="BG7" s="25">
        <v>40.85</v>
      </c>
      <c r="BH7" s="25">
        <v>33.6</v>
      </c>
      <c r="BI7" s="25">
        <v>32.85</v>
      </c>
      <c r="BJ7" s="25">
        <v>258.26</v>
      </c>
      <c r="BK7" s="25">
        <v>247.27</v>
      </c>
      <c r="BL7" s="25">
        <v>239.18</v>
      </c>
      <c r="BM7" s="25">
        <v>236.29</v>
      </c>
      <c r="BN7" s="25">
        <v>238.77</v>
      </c>
      <c r="BO7" s="25">
        <v>268.07</v>
      </c>
      <c r="BP7" s="25">
        <v>118.38</v>
      </c>
      <c r="BQ7" s="25">
        <v>115.59</v>
      </c>
      <c r="BR7" s="25">
        <v>104.19</v>
      </c>
      <c r="BS7" s="25">
        <v>113.98</v>
      </c>
      <c r="BT7" s="25">
        <v>91.43</v>
      </c>
      <c r="BU7" s="25">
        <v>106.07</v>
      </c>
      <c r="BV7" s="25">
        <v>105.34</v>
      </c>
      <c r="BW7" s="25">
        <v>101.89</v>
      </c>
      <c r="BX7" s="25">
        <v>104.33</v>
      </c>
      <c r="BY7" s="25">
        <v>98.85</v>
      </c>
      <c r="BZ7" s="25">
        <v>97.47</v>
      </c>
      <c r="CA7" s="25">
        <v>139.97</v>
      </c>
      <c r="CB7" s="25">
        <v>142.63999999999999</v>
      </c>
      <c r="CC7" s="25">
        <v>157.12</v>
      </c>
      <c r="CD7" s="25">
        <v>143.03</v>
      </c>
      <c r="CE7" s="25">
        <v>148.30000000000001</v>
      </c>
      <c r="CF7" s="25">
        <v>159.22</v>
      </c>
      <c r="CG7" s="25">
        <v>159.6</v>
      </c>
      <c r="CH7" s="25">
        <v>156.32</v>
      </c>
      <c r="CI7" s="25">
        <v>157.4</v>
      </c>
      <c r="CJ7" s="25">
        <v>162.61000000000001</v>
      </c>
      <c r="CK7" s="25">
        <v>174.75</v>
      </c>
      <c r="CL7" s="25">
        <v>78.28</v>
      </c>
      <c r="CM7" s="25">
        <v>77.819999999999993</v>
      </c>
      <c r="CN7" s="25">
        <v>85.97</v>
      </c>
      <c r="CO7" s="25">
        <v>81.69</v>
      </c>
      <c r="CP7" s="25">
        <v>82.35</v>
      </c>
      <c r="CQ7" s="25">
        <v>62.83</v>
      </c>
      <c r="CR7" s="25">
        <v>62.05</v>
      </c>
      <c r="CS7" s="25">
        <v>63.23</v>
      </c>
      <c r="CT7" s="25">
        <v>62.59</v>
      </c>
      <c r="CU7" s="25">
        <v>61.81</v>
      </c>
      <c r="CV7" s="25">
        <v>59.97</v>
      </c>
      <c r="CW7" s="25">
        <v>87.87</v>
      </c>
      <c r="CX7" s="25">
        <v>86.89</v>
      </c>
      <c r="CY7" s="25">
        <v>87.14</v>
      </c>
      <c r="CZ7" s="25">
        <v>89.67</v>
      </c>
      <c r="DA7" s="25">
        <v>87.94</v>
      </c>
      <c r="DB7" s="25">
        <v>88.86</v>
      </c>
      <c r="DC7" s="25">
        <v>89.11</v>
      </c>
      <c r="DD7" s="25">
        <v>89.35</v>
      </c>
      <c r="DE7" s="25">
        <v>89.7</v>
      </c>
      <c r="DF7" s="25">
        <v>89.24</v>
      </c>
      <c r="DG7" s="25">
        <v>89.76</v>
      </c>
      <c r="DH7" s="25">
        <v>48.87</v>
      </c>
      <c r="DI7" s="25">
        <v>48.66</v>
      </c>
      <c r="DJ7" s="25">
        <v>49.28</v>
      </c>
      <c r="DK7" s="25">
        <v>50.62</v>
      </c>
      <c r="DL7" s="25">
        <v>50.78</v>
      </c>
      <c r="DM7" s="25">
        <v>47.89</v>
      </c>
      <c r="DN7" s="25">
        <v>48.69</v>
      </c>
      <c r="DO7" s="25">
        <v>49.62</v>
      </c>
      <c r="DP7" s="25">
        <v>50.5</v>
      </c>
      <c r="DQ7" s="25">
        <v>51.28</v>
      </c>
      <c r="DR7" s="25">
        <v>51.51</v>
      </c>
      <c r="DS7" s="25">
        <v>10.31</v>
      </c>
      <c r="DT7" s="25">
        <v>10.88</v>
      </c>
      <c r="DU7" s="25">
        <v>12.13</v>
      </c>
      <c r="DV7" s="25">
        <v>14.59</v>
      </c>
      <c r="DW7" s="25">
        <v>14.95</v>
      </c>
      <c r="DX7" s="25">
        <v>16.899999999999999</v>
      </c>
      <c r="DY7" s="25">
        <v>18.260000000000002</v>
      </c>
      <c r="DZ7" s="25">
        <v>19.510000000000002</v>
      </c>
      <c r="EA7" s="25">
        <v>21.19</v>
      </c>
      <c r="EB7" s="25">
        <v>22.64</v>
      </c>
      <c r="EC7" s="25">
        <v>23.75</v>
      </c>
      <c r="ED7" s="25">
        <v>0.96</v>
      </c>
      <c r="EE7" s="25">
        <v>0.92</v>
      </c>
      <c r="EF7" s="25">
        <v>0.67</v>
      </c>
      <c r="EG7" s="25">
        <v>0.57999999999999996</v>
      </c>
      <c r="EH7" s="25">
        <v>0.75</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seto</cp:lastModifiedBy>
  <cp:lastPrinted>2024-01-23T06:58:01Z</cp:lastPrinted>
  <dcterms:created xsi:type="dcterms:W3CDTF">2023-12-05T00:55:34Z</dcterms:created>
  <dcterms:modified xsi:type="dcterms:W3CDTF">2024-01-24T05:27:51Z</dcterms:modified>
  <cp:category/>
</cp:coreProperties>
</file>